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ntent Management\SAM II-HR\"/>
    </mc:Choice>
  </mc:AlternateContent>
  <xr:revisionPtr revIDLastSave="0" documentId="14_{83EBC719-FF51-42BE-9AEA-C7E63A8A904E}" xr6:coauthVersionLast="47" xr6:coauthVersionMax="47" xr10:uidLastSave="{00000000-0000-0000-0000-000000000000}"/>
  <bookViews>
    <workbookView xWindow="23880" yWindow="-120" windowWidth="24240" windowHeight="13140" activeTab="1" xr2:uid="{00000000-000D-0000-FFFF-FFFF00000000}"/>
  </bookViews>
  <sheets>
    <sheet name="Calendar" sheetId="3" r:id="rId1"/>
    <sheet name="Calculator" sheetId="1" r:id="rId2"/>
    <sheet name="Calculator Explained" sheetId="4" r:id="rId3"/>
    <sheet name="MONTHS" sheetId="2" state="hidden" r:id="rId4"/>
  </sheets>
  <definedNames>
    <definedName name="_xlnm.Print_Area" localSheetId="1">Calculator!$A$1:$U$9</definedName>
    <definedName name="_xlnm.Print_Titles" localSheetId="1">Calculator!$1:$5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/>
  <c r="J25" i="1" s="1"/>
  <c r="K25" i="1"/>
  <c r="L25" i="1" s="1"/>
  <c r="F26" i="1"/>
  <c r="I26" i="1"/>
  <c r="J26" i="1" s="1"/>
  <c r="K26" i="1"/>
  <c r="L26" i="1" s="1"/>
  <c r="F27" i="1"/>
  <c r="I27" i="1"/>
  <c r="J27" i="1" s="1"/>
  <c r="M27" i="1" s="1"/>
  <c r="K27" i="1"/>
  <c r="L27" i="1" s="1"/>
  <c r="F28" i="1"/>
  <c r="I28" i="1"/>
  <c r="J28" i="1"/>
  <c r="K28" i="1"/>
  <c r="L28" i="1" s="1"/>
  <c r="F29" i="1"/>
  <c r="I29" i="1"/>
  <c r="J29" i="1" s="1"/>
  <c r="M29" i="1" s="1"/>
  <c r="K29" i="1"/>
  <c r="L29" i="1" s="1"/>
  <c r="F30" i="1"/>
  <c r="I30" i="1"/>
  <c r="J30" i="1" s="1"/>
  <c r="M30" i="1" s="1"/>
  <c r="K30" i="1"/>
  <c r="L30" i="1" s="1"/>
  <c r="F17" i="1"/>
  <c r="F18" i="1"/>
  <c r="F19" i="1"/>
  <c r="F20" i="1"/>
  <c r="F21" i="1"/>
  <c r="F22" i="1"/>
  <c r="F23" i="1"/>
  <c r="F24" i="1"/>
  <c r="X27" i="1"/>
  <c r="N40" i="4"/>
  <c r="M40" i="4"/>
  <c r="O40" i="4" s="1"/>
  <c r="K33" i="4"/>
  <c r="J33" i="4"/>
  <c r="M21" i="4"/>
  <c r="I24" i="4"/>
  <c r="M24" i="4" s="1"/>
  <c r="M27" i="4" s="1"/>
  <c r="F6" i="1"/>
  <c r="C1" i="3"/>
  <c r="W6" i="1"/>
  <c r="X5" i="1"/>
  <c r="Y5" i="1"/>
  <c r="Z5" i="1"/>
  <c r="AA5" i="1"/>
  <c r="AB5" i="1"/>
  <c r="AC5" i="1"/>
  <c r="W5" i="1"/>
  <c r="AB34" i="1"/>
  <c r="Y27" i="1"/>
  <c r="I35" i="1"/>
  <c r="J35" i="1" s="1"/>
  <c r="K35" i="1"/>
  <c r="L35" i="1" s="1"/>
  <c r="P35" i="1"/>
  <c r="Q35" i="1" s="1"/>
  <c r="I36" i="1"/>
  <c r="J36" i="1" s="1"/>
  <c r="M36" i="1" s="1"/>
  <c r="R36" i="1" s="1"/>
  <c r="K36" i="1"/>
  <c r="L36" i="1"/>
  <c r="P36" i="1"/>
  <c r="Q36" i="1" s="1"/>
  <c r="I37" i="1"/>
  <c r="J37" i="1" s="1"/>
  <c r="M37" i="1" s="1"/>
  <c r="R37" i="1" s="1"/>
  <c r="K37" i="1"/>
  <c r="L37" i="1" s="1"/>
  <c r="N37" i="1" s="1"/>
  <c r="P37" i="1"/>
  <c r="Q37" i="1" s="1"/>
  <c r="I38" i="1"/>
  <c r="J38" i="1"/>
  <c r="K38" i="1"/>
  <c r="L38" i="1"/>
  <c r="N38" i="1" s="1"/>
  <c r="P38" i="1"/>
  <c r="Q38" i="1"/>
  <c r="I39" i="1"/>
  <c r="J39" i="1"/>
  <c r="M39" i="1"/>
  <c r="R39" i="1" s="1"/>
  <c r="K39" i="1"/>
  <c r="L39" i="1"/>
  <c r="P39" i="1"/>
  <c r="Q39" i="1" s="1"/>
  <c r="I40" i="1"/>
  <c r="J40" i="1" s="1"/>
  <c r="M40" i="1" s="1"/>
  <c r="K40" i="1"/>
  <c r="L40" i="1"/>
  <c r="P40" i="1"/>
  <c r="Q40" i="1"/>
  <c r="I41" i="1"/>
  <c r="J41" i="1"/>
  <c r="M41" i="1" s="1"/>
  <c r="R41" i="1" s="1"/>
  <c r="K41" i="1"/>
  <c r="L41" i="1"/>
  <c r="N41" i="1"/>
  <c r="P41" i="1"/>
  <c r="Q41" i="1"/>
  <c r="F35" i="1"/>
  <c r="F36" i="1"/>
  <c r="F37" i="1"/>
  <c r="F38" i="1"/>
  <c r="M38" i="1" s="1"/>
  <c r="R38" i="1" s="1"/>
  <c r="F39" i="1"/>
  <c r="N39" i="1" s="1"/>
  <c r="F40" i="1"/>
  <c r="N40" i="1" s="1"/>
  <c r="F41" i="1"/>
  <c r="I11" i="1"/>
  <c r="J11" i="1" s="1"/>
  <c r="K11" i="1"/>
  <c r="L11" i="1" s="1"/>
  <c r="N11" i="1" s="1"/>
  <c r="I12" i="1"/>
  <c r="J12" i="1" s="1"/>
  <c r="K12" i="1"/>
  <c r="L12" i="1" s="1"/>
  <c r="I13" i="1"/>
  <c r="J13" i="1" s="1"/>
  <c r="K13" i="1"/>
  <c r="L13" i="1" s="1"/>
  <c r="I14" i="1"/>
  <c r="J14" i="1" s="1"/>
  <c r="K14" i="1"/>
  <c r="L14" i="1"/>
  <c r="I15" i="1"/>
  <c r="J15" i="1"/>
  <c r="M15" i="1" s="1"/>
  <c r="K15" i="1"/>
  <c r="L15" i="1" s="1"/>
  <c r="N15" i="1" s="1"/>
  <c r="I16" i="1"/>
  <c r="J16" i="1"/>
  <c r="M16" i="1" s="1"/>
  <c r="K16" i="1"/>
  <c r="L16" i="1" s="1"/>
  <c r="I17" i="1"/>
  <c r="J17" i="1" s="1"/>
  <c r="K17" i="1"/>
  <c r="L17" i="1"/>
  <c r="I18" i="1"/>
  <c r="J18" i="1" s="1"/>
  <c r="M18" i="1" s="1"/>
  <c r="K18" i="1"/>
  <c r="L18" i="1"/>
  <c r="F9" i="1"/>
  <c r="F10" i="1"/>
  <c r="F11" i="1"/>
  <c r="F12" i="1"/>
  <c r="F13" i="1"/>
  <c r="F14" i="1"/>
  <c r="F15" i="1"/>
  <c r="F16" i="1"/>
  <c r="I23" i="1"/>
  <c r="J23" i="1"/>
  <c r="M23" i="1" s="1"/>
  <c r="K23" i="1"/>
  <c r="L23" i="1"/>
  <c r="N23" i="1"/>
  <c r="P23" i="1"/>
  <c r="Q23" i="1" s="1"/>
  <c r="I24" i="1"/>
  <c r="J24" i="1" s="1"/>
  <c r="M24" i="1" s="1"/>
  <c r="K24" i="1"/>
  <c r="L24" i="1" s="1"/>
  <c r="P24" i="1"/>
  <c r="Q24" i="1" s="1"/>
  <c r="P25" i="1"/>
  <c r="Q25" i="1" s="1"/>
  <c r="P26" i="1"/>
  <c r="Q26" i="1"/>
  <c r="P27" i="1"/>
  <c r="Q27" i="1" s="1"/>
  <c r="P28" i="1"/>
  <c r="Q28" i="1" s="1"/>
  <c r="P29" i="1"/>
  <c r="Q29" i="1" s="1"/>
  <c r="P30" i="1"/>
  <c r="Q30" i="1" s="1"/>
  <c r="F31" i="1"/>
  <c r="I31" i="1"/>
  <c r="J31" i="1"/>
  <c r="K31" i="1"/>
  <c r="L31" i="1" s="1"/>
  <c r="N31" i="1" s="1"/>
  <c r="P31" i="1"/>
  <c r="Q31" i="1" s="1"/>
  <c r="F32" i="1"/>
  <c r="I32" i="1"/>
  <c r="J32" i="1"/>
  <c r="M32" i="1" s="1"/>
  <c r="K32" i="1"/>
  <c r="L32" i="1"/>
  <c r="P32" i="1"/>
  <c r="Q32" i="1"/>
  <c r="F33" i="1"/>
  <c r="I33" i="1"/>
  <c r="J33" i="1"/>
  <c r="K33" i="1"/>
  <c r="L33" i="1"/>
  <c r="P33" i="1"/>
  <c r="Q33" i="1" s="1"/>
  <c r="F34" i="1"/>
  <c r="I34" i="1"/>
  <c r="J34" i="1" s="1"/>
  <c r="M34" i="1" s="1"/>
  <c r="K34" i="1"/>
  <c r="L34" i="1" s="1"/>
  <c r="P34" i="1"/>
  <c r="Q34" i="1" s="1"/>
  <c r="I7" i="1"/>
  <c r="J7" i="1" s="1"/>
  <c r="K7" i="1"/>
  <c r="L7" i="1" s="1"/>
  <c r="I8" i="1"/>
  <c r="J8" i="1" s="1"/>
  <c r="K8" i="1"/>
  <c r="L8" i="1" s="1"/>
  <c r="I9" i="1"/>
  <c r="J9" i="1" s="1"/>
  <c r="K9" i="1"/>
  <c r="L9" i="1" s="1"/>
  <c r="I10" i="1"/>
  <c r="J10" i="1" s="1"/>
  <c r="K10" i="1"/>
  <c r="L10" i="1" s="1"/>
  <c r="I19" i="1"/>
  <c r="J19" i="1" s="1"/>
  <c r="M19" i="1" s="1"/>
  <c r="K19" i="1"/>
  <c r="L19" i="1"/>
  <c r="N19" i="1" s="1"/>
  <c r="I20" i="1"/>
  <c r="J20" i="1"/>
  <c r="M20" i="1"/>
  <c r="K20" i="1"/>
  <c r="L20" i="1" s="1"/>
  <c r="I21" i="1"/>
  <c r="J21" i="1" s="1"/>
  <c r="K21" i="1"/>
  <c r="L21" i="1"/>
  <c r="N21" i="1" s="1"/>
  <c r="I22" i="1"/>
  <c r="J22" i="1"/>
  <c r="M22" i="1" s="1"/>
  <c r="K22" i="1"/>
  <c r="L22" i="1" s="1"/>
  <c r="N22" i="1" s="1"/>
  <c r="K6" i="1"/>
  <c r="L6" i="1" s="1"/>
  <c r="N6" i="1" s="1"/>
  <c r="I6" i="1"/>
  <c r="J6" i="1" s="1"/>
  <c r="M6" i="1" s="1"/>
  <c r="F7" i="1"/>
  <c r="F8" i="1"/>
  <c r="P18" i="1"/>
  <c r="Q18" i="1" s="1"/>
  <c r="P19" i="1"/>
  <c r="Q19" i="1"/>
  <c r="P20" i="1"/>
  <c r="Q20" i="1"/>
  <c r="P21" i="1"/>
  <c r="Q21" i="1" s="1"/>
  <c r="P22" i="1"/>
  <c r="Q22" i="1"/>
  <c r="AA15" i="1"/>
  <c r="W18" i="1"/>
  <c r="AA18" i="1" s="1"/>
  <c r="AA21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/>
  <c r="P15" i="1"/>
  <c r="Q15" i="1"/>
  <c r="P16" i="1"/>
  <c r="Q16" i="1" s="1"/>
  <c r="P17" i="1"/>
  <c r="Q17" i="1"/>
  <c r="P7" i="1"/>
  <c r="Q7" i="1" s="1"/>
  <c r="P8" i="1"/>
  <c r="Q8" i="1" s="1"/>
  <c r="P6" i="1"/>
  <c r="Q6" i="1" s="1"/>
  <c r="N36" i="1"/>
  <c r="R40" i="1" l="1"/>
  <c r="R15" i="1"/>
  <c r="M31" i="1"/>
  <c r="M14" i="1"/>
  <c r="N27" i="1"/>
  <c r="C2" i="3"/>
  <c r="G8" i="3" s="1"/>
  <c r="AA9" i="1" s="1"/>
  <c r="N20" i="1"/>
  <c r="N33" i="1"/>
  <c r="N12" i="1"/>
  <c r="M33" i="1"/>
  <c r="R33" i="1" s="1"/>
  <c r="N18" i="1"/>
  <c r="R19" i="1"/>
  <c r="N24" i="1"/>
  <c r="R24" i="1" s="1"/>
  <c r="N10" i="1"/>
  <c r="R6" i="1"/>
  <c r="S6" i="1" s="1"/>
  <c r="M13" i="1"/>
  <c r="M11" i="1"/>
  <c r="R11" i="1" s="1"/>
  <c r="M8" i="1"/>
  <c r="M7" i="1"/>
  <c r="M9" i="1"/>
  <c r="N7" i="1"/>
  <c r="R7" i="1" s="1"/>
  <c r="N13" i="1"/>
  <c r="R13" i="1" s="1"/>
  <c r="N9" i="1"/>
  <c r="R9" i="1" s="1"/>
  <c r="M12" i="1"/>
  <c r="M10" i="1"/>
  <c r="R10" i="1" s="1"/>
  <c r="N8" i="1"/>
  <c r="R8" i="1" s="1"/>
  <c r="R22" i="1"/>
  <c r="R27" i="1"/>
  <c r="M28" i="1"/>
  <c r="N34" i="1"/>
  <c r="R34" i="1" s="1"/>
  <c r="N16" i="1"/>
  <c r="R16" i="1" s="1"/>
  <c r="M21" i="1"/>
  <c r="R21" i="1" s="1"/>
  <c r="R18" i="1"/>
  <c r="R20" i="1"/>
  <c r="R31" i="1"/>
  <c r="M35" i="1"/>
  <c r="N32" i="1"/>
  <c r="N30" i="1"/>
  <c r="R30" i="1" s="1"/>
  <c r="M26" i="1"/>
  <c r="R23" i="1"/>
  <c r="M17" i="1"/>
  <c r="N29" i="1"/>
  <c r="R29" i="1" s="1"/>
  <c r="M25" i="1"/>
  <c r="R32" i="1"/>
  <c r="N17" i="1"/>
  <c r="N35" i="1"/>
  <c r="N26" i="1"/>
  <c r="N25" i="1"/>
  <c r="N28" i="1"/>
  <c r="N14" i="1"/>
  <c r="D9" i="3" l="1"/>
  <c r="X10" i="1" s="1"/>
  <c r="E11" i="3"/>
  <c r="G5" i="3"/>
  <c r="AA6" i="1" s="1"/>
  <c r="I5" i="3"/>
  <c r="AC6" i="1" s="1"/>
  <c r="D5" i="3"/>
  <c r="X6" i="1" s="1"/>
  <c r="E7" i="3"/>
  <c r="Y8" i="1" s="1"/>
  <c r="P9" i="3"/>
  <c r="I10" i="3" s="1"/>
  <c r="AC11" i="1" s="1"/>
  <c r="J7" i="3"/>
  <c r="C8" i="3" s="1"/>
  <c r="W9" i="1" s="1"/>
  <c r="H8" i="3"/>
  <c r="AB9" i="1" s="1"/>
  <c r="F7" i="3"/>
  <c r="Z8" i="1" s="1"/>
  <c r="E5" i="3"/>
  <c r="Y6" i="1" s="1"/>
  <c r="F9" i="3"/>
  <c r="Z10" i="1" s="1"/>
  <c r="J9" i="3"/>
  <c r="C10" i="3" s="1"/>
  <c r="W11" i="1" s="1"/>
  <c r="I8" i="3"/>
  <c r="AC9" i="1" s="1"/>
  <c r="J11" i="3"/>
  <c r="R12" i="1"/>
  <c r="J5" i="3"/>
  <c r="C6" i="3" s="1"/>
  <c r="W7" i="1" s="1"/>
  <c r="H5" i="3"/>
  <c r="AB6" i="1" s="1"/>
  <c r="K10" i="3"/>
  <c r="D6" i="3"/>
  <c r="X7" i="1" s="1"/>
  <c r="E6" i="3"/>
  <c r="Y7" i="1" s="1"/>
  <c r="G9" i="3"/>
  <c r="AA10" i="1" s="1"/>
  <c r="F6" i="3"/>
  <c r="Z7" i="1" s="1"/>
  <c r="H11" i="3"/>
  <c r="I9" i="3"/>
  <c r="AC10" i="1" s="1"/>
  <c r="L9" i="3"/>
  <c r="E10" i="3" s="1"/>
  <c r="Y11" i="1" s="1"/>
  <c r="G11" i="3"/>
  <c r="H9" i="3"/>
  <c r="AB10" i="1" s="1"/>
  <c r="H6" i="3"/>
  <c r="AB7" i="1" s="1"/>
  <c r="Q9" i="3"/>
  <c r="J10" i="3" s="1"/>
  <c r="I6" i="3"/>
  <c r="AC7" i="1" s="1"/>
  <c r="G6" i="3"/>
  <c r="AA7" i="1" s="1"/>
  <c r="E8" i="3"/>
  <c r="Y9" i="1" s="1"/>
  <c r="F5" i="3"/>
  <c r="Z6" i="1" s="1"/>
  <c r="M9" i="3"/>
  <c r="F10" i="3" s="1"/>
  <c r="Z11" i="1" s="1"/>
  <c r="D7" i="3"/>
  <c r="X8" i="1" s="1"/>
  <c r="F8" i="3"/>
  <c r="Z9" i="1" s="1"/>
  <c r="O9" i="3"/>
  <c r="H10" i="3" s="1"/>
  <c r="AB11" i="1" s="1"/>
  <c r="N9" i="3"/>
  <c r="G10" i="3" s="1"/>
  <c r="AA11" i="1" s="1"/>
  <c r="J6" i="3"/>
  <c r="C7" i="3" s="1"/>
  <c r="W8" i="1" s="1"/>
  <c r="G7" i="3"/>
  <c r="AA8" i="1" s="1"/>
  <c r="H7" i="3"/>
  <c r="AB8" i="1" s="1"/>
  <c r="E9" i="3"/>
  <c r="Y10" i="1" s="1"/>
  <c r="F11" i="3"/>
  <c r="R14" i="1"/>
  <c r="R28" i="1"/>
  <c r="K11" i="3"/>
  <c r="J8" i="3"/>
  <c r="C9" i="3" s="1"/>
  <c r="W10" i="1" s="1"/>
  <c r="I11" i="3"/>
  <c r="I7" i="3"/>
  <c r="AC8" i="1" s="1"/>
  <c r="S7" i="1"/>
  <c r="K9" i="3"/>
  <c r="D10" i="3" s="1"/>
  <c r="X11" i="1" s="1"/>
  <c r="D8" i="3"/>
  <c r="X9" i="1" s="1"/>
  <c r="S8" i="1"/>
  <c r="S9" i="1" s="1"/>
  <c r="S10" i="1" s="1"/>
  <c r="S11" i="1" s="1"/>
  <c r="S12" i="1" s="1"/>
  <c r="S13" i="1" s="1"/>
  <c r="S14" i="1" s="1"/>
  <c r="S15" i="1" s="1"/>
  <c r="S16" i="1" s="1"/>
  <c r="R25" i="1"/>
  <c r="R26" i="1"/>
  <c r="R35" i="1"/>
  <c r="R17" i="1"/>
  <c r="S17" i="1" l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l="1"/>
  <c r="S33" i="1" s="1"/>
  <c r="S34" i="1" s="1"/>
  <c r="S35" i="1" s="1"/>
  <c r="S36" i="1" s="1"/>
  <c r="S37" i="1" s="1"/>
  <c r="S38" i="1" s="1"/>
  <c r="S39" i="1" s="1"/>
  <c r="S40" i="1" s="1"/>
  <c r="S41" i="1" s="1"/>
  <c r="AA34" i="1"/>
  <c r="AC34" i="1" s="1"/>
</calcChain>
</file>

<file path=xl/sharedStrings.xml><?xml version="1.0" encoding="utf-8"?>
<sst xmlns="http://schemas.openxmlformats.org/spreadsheetml/2006/main" count="130" uniqueCount="69">
  <si>
    <t>Pay Cycle</t>
  </si>
  <si>
    <t>-</t>
  </si>
  <si>
    <t>Paycheck 
Date</t>
  </si>
  <si>
    <t>Previous RDOs:</t>
  </si>
  <si>
    <t>Current RDOs:</t>
  </si>
  <si>
    <t>Employee Name:</t>
  </si>
  <si>
    <t>Work Location:</t>
  </si>
  <si>
    <t>To Be Repaid on
Check Dated:</t>
  </si>
  <si>
    <t>Eff. Date:</t>
  </si>
  <si>
    <t xml:space="preserve">
SALARY
OVER/UNDER</t>
  </si>
  <si>
    <t>Comp Payout
OVER/UNDER</t>
  </si>
  <si>
    <t>TOTAL
OVER/UNDER</t>
  </si>
  <si>
    <t>converted to decimal</t>
  </si>
  <si>
    <t>CALCULATED
Correct
Salary</t>
  </si>
  <si>
    <t>CALCULATED
Incorrect
Salary</t>
  </si>
  <si>
    <t>Incorrect
Salary:</t>
  </si>
  <si>
    <t>Correct
Salary:</t>
  </si>
  <si>
    <t>Correct
Hrly Rate</t>
  </si>
  <si>
    <t>Incorrect
Hrly Rate</t>
  </si>
  <si>
    <t>ROUNDED
Correct
Hrly Rate</t>
  </si>
  <si>
    <t>ROUNDED
Incorrect
Hrly Rate</t>
  </si>
  <si>
    <t>U</t>
  </si>
  <si>
    <t>M</t>
  </si>
  <si>
    <t>T</t>
  </si>
  <si>
    <t>W</t>
  </si>
  <si>
    <t>H</t>
  </si>
  <si>
    <t>F</t>
  </si>
  <si>
    <t>S</t>
  </si>
  <si>
    <r>
      <t xml:space="preserve">Comp Payout
</t>
    </r>
    <r>
      <rPr>
        <b/>
        <sz val="11"/>
        <color indexed="8"/>
        <rFont val="Calibri Light"/>
        <family val="2"/>
      </rPr>
      <t>(converted to decimal)</t>
    </r>
  </si>
  <si>
    <r>
      <t xml:space="preserve">Comp Payout
</t>
    </r>
    <r>
      <rPr>
        <b/>
        <sz val="9"/>
        <color indexed="8"/>
        <rFont val="Calibri Light"/>
        <family val="2"/>
      </rPr>
      <t>(H:MM FORMAT)</t>
    </r>
  </si>
  <si>
    <r>
      <t xml:space="preserve">Number of Hours 
in Pay Status
</t>
    </r>
    <r>
      <rPr>
        <b/>
        <sz val="9"/>
        <color indexed="8"/>
        <rFont val="Calibri Light"/>
        <family val="2"/>
      </rPr>
      <t>(H:MM FORMAT)</t>
    </r>
  </si>
  <si>
    <t>September</t>
  </si>
  <si>
    <t>MONTH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</si>
  <si>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</si>
  <si>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</si>
  <si>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</si>
  <si>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</si>
  <si>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</si>
  <si>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</si>
  <si>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</si>
  <si>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</si>
  <si>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</si>
  <si>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</si>
  <si>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</si>
  <si>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</si>
  <si>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Standard Pay Prd</t>
  </si>
  <si>
    <t>Prorated Hrs per Day</t>
  </si>
  <si>
    <t>Hrs in Pay Status</t>
  </si>
  <si>
    <t>Days Worked</t>
  </si>
  <si>
    <t># of Working Days</t>
  </si>
  <si>
    <t>Converted to H:mm</t>
  </si>
  <si>
    <t>OLD SLRY</t>
  </si>
  <si>
    <t>NEW SLRY</t>
  </si>
  <si>
    <t>REGLR</t>
  </si>
  <si>
    <t>RETRO</t>
  </si>
  <si>
    <t>↓</t>
  </si>
  <si>
    <t>←</t>
  </si>
  <si>
    <t>Enter year here</t>
  </si>
  <si>
    <t>Enter month here</t>
  </si>
  <si>
    <r>
      <t>Calendar generated from "</t>
    </r>
    <r>
      <rPr>
        <b/>
        <sz val="11"/>
        <color indexed="8"/>
        <rFont val="Calibri Light"/>
        <family val="2"/>
      </rPr>
      <t>Calendar</t>
    </r>
    <r>
      <rPr>
        <sz val="11"/>
        <color indexed="8"/>
        <rFont val="Calibri Light"/>
        <family val="2"/>
      </rPr>
      <t>" tab, reflected here:</t>
    </r>
  </si>
  <si>
    <t>august</t>
  </si>
  <si>
    <t>0PAY</t>
  </si>
  <si>
    <r>
      <t xml:space="preserve"> Process of 
Repayment </t>
    </r>
    <r>
      <rPr>
        <b/>
        <sz val="9"/>
        <color indexed="8"/>
        <rFont val="Calibri Light"/>
        <family val="2"/>
      </rPr>
      <t xml:space="preserve">
</t>
    </r>
    <r>
      <rPr>
        <b/>
        <sz val="9"/>
        <color indexed="8"/>
        <rFont val="Calibri Light"/>
        <family val="2"/>
      </rPr>
      <t>(PPER/0Pay/1Pay)</t>
    </r>
  </si>
  <si>
    <t>TBD</t>
  </si>
  <si>
    <t>[NAME]</t>
  </si>
  <si>
    <t>[when was the RDO effective]</t>
  </si>
  <si>
    <t>[WORK LOCATION]</t>
  </si>
  <si>
    <r>
      <t xml:space="preserve">Hours 
in Pay Status
</t>
    </r>
    <r>
      <rPr>
        <sz val="8"/>
        <color indexed="8"/>
        <rFont val="Calibri Light"/>
        <family val="2"/>
      </rPr>
      <t>(H:MM FORMAT)</t>
    </r>
  </si>
  <si>
    <r>
      <t xml:space="preserve">Comp Payout
</t>
    </r>
    <r>
      <rPr>
        <sz val="8"/>
        <color indexed="8"/>
        <rFont val="Calibri Light"/>
        <family val="2"/>
      </rPr>
      <t>(H:MM FORMAT)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</si>
</sst>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;@"/>
    <numFmt numFmtId="165" formatCode="[h]:mm"/>
    <numFmt numFmtId="166" formatCode="0.000"/>
    <numFmt numFmtId="167" formatCode="dd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 Light"/>
      <family val="2"/>
    </font>
    <font>
      <b/>
      <sz val="9"/>
      <color indexed="8"/>
      <name val="Calibri Light"/>
      <family val="2"/>
    </font>
    <font>
      <sz val="11"/>
      <color indexed="8"/>
      <name val="Calibri Light"/>
      <family val="2"/>
    </font>
    <font>
      <sz val="8"/>
      <color indexed="8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color rgb="FFC00000"/>
      <name val="Calibri Light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1"/>
      <color theme="0"/>
      <name val="Calibri Light"/>
      <family val="2"/>
    </font>
    <font>
      <sz val="12"/>
      <color theme="1"/>
      <name val="Calibri Light"/>
      <family val="2"/>
    </font>
    <font>
      <sz val="12"/>
      <color theme="1"/>
      <name val="Segoe UI Emoji"/>
      <family val="2"/>
    </font>
    <font>
      <sz val="11"/>
      <color rgb="FFC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Alignment="1" applyProtection="1">
      <alignment horizontal="left"/>
      <protection locked="0"/>
    </xf>
    <xf numFmtId="2" fontId="7" fillId="0" borderId="1" xfId="0" applyNumberFormat="1" applyFont="1" applyFill="1" applyBorder="1" applyAlignment="1" applyProtection="1">
      <alignment horizontal="right"/>
      <protection locked="0"/>
    </xf>
    <xf numFmtId="2" fontId="7" fillId="0" borderId="1" xfId="0" applyNumberFormat="1" applyFont="1" applyFill="1" applyBorder="1" applyAlignment="1" applyProtection="1">
      <alignment horizontal="right"/>
    </xf>
    <xf numFmtId="2" fontId="7" fillId="0" borderId="2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  <protection locked="0"/>
    </xf>
    <xf numFmtId="14" fontId="6" fillId="0" borderId="0" xfId="0" applyNumberFormat="1" applyFont="1" applyFill="1" applyBorder="1" applyAlignment="1" applyProtection="1">
      <alignment horizontal="left"/>
      <protection locked="0"/>
    </xf>
    <xf numFmtId="2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2" fontId="7" fillId="0" borderId="0" xfId="0" applyNumberFormat="1" applyFont="1" applyFill="1" applyBorder="1" applyAlignment="1" applyProtection="1">
      <alignment horizontal="right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center" wrapText="1"/>
    </xf>
    <xf numFmtId="165" fontId="1" fillId="0" borderId="3" xfId="0" applyNumberFormat="1" applyFont="1" applyBorder="1" applyAlignment="1" applyProtection="1">
      <alignment horizontal="center" wrapText="1"/>
    </xf>
    <xf numFmtId="2" fontId="7" fillId="2" borderId="3" xfId="0" applyNumberFormat="1" applyFont="1" applyFill="1" applyBorder="1" applyAlignment="1" applyProtection="1">
      <alignment horizontal="center" wrapText="1"/>
    </xf>
    <xf numFmtId="2" fontId="7" fillId="0" borderId="3" xfId="0" applyNumberFormat="1" applyFont="1" applyFill="1" applyBorder="1" applyAlignment="1" applyProtection="1">
      <alignment horizontal="center" wrapText="1"/>
    </xf>
    <xf numFmtId="2" fontId="7" fillId="0" borderId="3" xfId="0" applyNumberFormat="1" applyFont="1" applyFill="1" applyBorder="1" applyAlignment="1" applyProtection="1">
      <alignment horizontal="center" wrapText="1"/>
      <protection locked="0"/>
    </xf>
    <xf numFmtId="2" fontId="1" fillId="0" borderId="3" xfId="0" applyNumberFormat="1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164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165" fontId="6" fillId="0" borderId="3" xfId="0" applyNumberFormat="1" applyFont="1" applyBorder="1" applyAlignment="1" applyProtection="1">
      <alignment horizontal="center"/>
      <protection locked="0"/>
    </xf>
    <xf numFmtId="2" fontId="6" fillId="2" borderId="3" xfId="0" applyNumberFormat="1" applyFont="1" applyFill="1" applyBorder="1" applyAlignment="1" applyProtection="1">
      <alignment horizontal="center"/>
    </xf>
    <xf numFmtId="44" fontId="6" fillId="0" borderId="3" xfId="1" applyFont="1" applyFill="1" applyBorder="1" applyAlignment="1" applyProtection="1"/>
    <xf numFmtId="44" fontId="6" fillId="2" borderId="3" xfId="1" applyFont="1" applyFill="1" applyBorder="1" applyAlignment="1" applyProtection="1">
      <alignment horizontal="center" wrapText="1"/>
    </xf>
    <xf numFmtId="0" fontId="0" fillId="0" borderId="0" xfId="0" applyAlignment="1"/>
    <xf numFmtId="2" fontId="6" fillId="0" borderId="3" xfId="0" applyNumberFormat="1" applyFont="1" applyFill="1" applyBorder="1" applyAlignment="1" applyProtection="1">
      <alignment horizontal="center"/>
      <protection locked="0"/>
    </xf>
    <xf numFmtId="167" fontId="6" fillId="0" borderId="0" xfId="0" applyNumberFormat="1" applyFont="1"/>
    <xf numFmtId="2" fontId="6" fillId="0" borderId="0" xfId="0" applyNumberFormat="1" applyFont="1" applyFill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Fill="1" applyBorder="1" applyAlignment="1" applyProtection="1">
      <alignment horizontal="center"/>
      <protection locked="0"/>
    </xf>
    <xf numFmtId="14" fontId="6" fillId="0" borderId="3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/>
    <xf numFmtId="2" fontId="6" fillId="0" borderId="4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protection locked="0"/>
    </xf>
    <xf numFmtId="14" fontId="6" fillId="0" borderId="3" xfId="0" applyNumberFormat="1" applyFont="1" applyBorder="1"/>
    <xf numFmtId="0" fontId="6" fillId="0" borderId="3" xfId="0" applyFont="1" applyBorder="1"/>
    <xf numFmtId="2" fontId="6" fillId="3" borderId="3" xfId="0" applyNumberFormat="1" applyFon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</xf>
    <xf numFmtId="14" fontId="7" fillId="0" borderId="5" xfId="0" applyNumberFormat="1" applyFont="1" applyBorder="1" applyAlignment="1" applyProtection="1">
      <alignment horizontal="center"/>
    </xf>
    <xf numFmtId="14" fontId="6" fillId="0" borderId="5" xfId="0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2" fontId="6" fillId="0" borderId="7" xfId="0" applyNumberFormat="1" applyFont="1" applyFill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165" fontId="6" fillId="0" borderId="10" xfId="0" applyNumberFormat="1" applyFont="1" applyFill="1" applyBorder="1" applyAlignment="1" applyProtection="1"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6" fillId="3" borderId="15" xfId="0" applyNumberFormat="1" applyFont="1" applyFill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8" fillId="0" borderId="11" xfId="0" applyNumberFormat="1" applyFont="1" applyBorder="1" applyAlignment="1" applyProtection="1">
      <alignment horizontal="center"/>
      <protection locked="0"/>
    </xf>
    <xf numFmtId="2" fontId="8" fillId="0" borderId="16" xfId="0" applyNumberFormat="1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2" fontId="8" fillId="0" borderId="9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/>
    <xf numFmtId="167" fontId="10" fillId="0" borderId="0" xfId="0" applyNumberFormat="1" applyFont="1" applyBorder="1" applyAlignment="1" applyProtection="1"/>
    <xf numFmtId="167" fontId="9" fillId="0" borderId="3" xfId="0" applyNumberFormat="1" applyFont="1" applyBorder="1" applyAlignment="1" applyProtection="1"/>
    <xf numFmtId="0" fontId="9" fillId="4" borderId="3" xfId="0" applyFont="1" applyFill="1" applyBorder="1" applyAlignment="1" applyProtection="1">
      <alignment horizontal="center"/>
      <protection locked="0"/>
    </xf>
    <xf numFmtId="167" fontId="9" fillId="5" borderId="3" xfId="0" applyNumberFormat="1" applyFont="1" applyFill="1" applyBorder="1" applyAlignment="1" applyProtection="1"/>
    <xf numFmtId="167" fontId="6" fillId="0" borderId="3" xfId="0" applyNumberFormat="1" applyFont="1" applyFill="1" applyBorder="1" applyAlignment="1" applyProtection="1">
      <alignment horizontal="center"/>
    </xf>
    <xf numFmtId="167" fontId="7" fillId="6" borderId="3" xfId="0" applyNumberFormat="1" applyFont="1" applyFill="1" applyBorder="1" applyAlignment="1" applyProtection="1">
      <alignment horizontal="center"/>
    </xf>
    <xf numFmtId="167" fontId="6" fillId="5" borderId="3" xfId="0" applyNumberFormat="1" applyFont="1" applyFill="1" applyBorder="1" applyAlignment="1" applyProtection="1">
      <alignment horizontal="center"/>
    </xf>
    <xf numFmtId="167" fontId="11" fillId="0" borderId="3" xfId="0" applyNumberFormat="1" applyFont="1" applyFill="1" applyBorder="1" applyAlignment="1" applyProtection="1">
      <alignment horizontal="center"/>
    </xf>
    <xf numFmtId="44" fontId="7" fillId="7" borderId="3" xfId="1" applyFont="1" applyFill="1" applyBorder="1" applyAlignment="1" applyProtection="1">
      <alignment horizontal="center" wrapText="1"/>
    </xf>
    <xf numFmtId="0" fontId="7" fillId="7" borderId="3" xfId="0" applyFont="1" applyFill="1" applyBorder="1" applyAlignment="1" applyProtection="1">
      <alignment horizontal="center" wrapText="1"/>
    </xf>
    <xf numFmtId="44" fontId="7" fillId="7" borderId="3" xfId="1" applyFont="1" applyFill="1" applyBorder="1" applyAlignment="1" applyProtection="1"/>
    <xf numFmtId="44" fontId="7" fillId="7" borderId="3" xfId="1" applyNumberFormat="1" applyFont="1" applyFill="1" applyBorder="1" applyAlignment="1" applyProtection="1"/>
    <xf numFmtId="49" fontId="7" fillId="7" borderId="3" xfId="1" applyNumberFormat="1" applyFont="1" applyFill="1" applyBorder="1" applyAlignment="1" applyProtection="1">
      <alignment horizontal="left"/>
    </xf>
    <xf numFmtId="14" fontId="7" fillId="7" borderId="3" xfId="1" applyNumberFormat="1" applyFont="1" applyFill="1" applyBorder="1" applyAlignment="1" applyProtection="1">
      <alignment horizontal="left"/>
    </xf>
    <xf numFmtId="49" fontId="7" fillId="7" borderId="3" xfId="1" applyNumberFormat="1" applyFont="1" applyFill="1" applyBorder="1" applyAlignment="1" applyProtection="1"/>
    <xf numFmtId="14" fontId="7" fillId="7" borderId="3" xfId="1" applyNumberFormat="1" applyFont="1" applyFill="1" applyBorder="1" applyAlignment="1" applyProtection="1"/>
    <xf numFmtId="0" fontId="9" fillId="0" borderId="3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 indent="2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Continuous"/>
    </xf>
    <xf numFmtId="0" fontId="9" fillId="0" borderId="0" xfId="0" applyFont="1" applyBorder="1" applyAlignment="1" applyProtection="1">
      <alignment horizontal="centerContinuous"/>
    </xf>
    <xf numFmtId="0" fontId="10" fillId="0" borderId="0" xfId="0" applyFont="1" applyBorder="1" applyProtection="1"/>
    <xf numFmtId="0" fontId="9" fillId="0" borderId="0" xfId="0" applyFont="1" applyBorder="1" applyProtection="1"/>
    <xf numFmtId="0" fontId="9" fillId="8" borderId="3" xfId="0" applyFont="1" applyFill="1" applyBorder="1" applyAlignment="1" applyProtection="1">
      <alignment horizontal="center"/>
    </xf>
    <xf numFmtId="0" fontId="9" fillId="0" borderId="3" xfId="0" applyFont="1" applyBorder="1" applyProtection="1"/>
    <xf numFmtId="167" fontId="9" fillId="0" borderId="3" xfId="0" applyNumberFormat="1" applyFont="1" applyBorder="1" applyProtection="1"/>
    <xf numFmtId="167" fontId="10" fillId="0" borderId="0" xfId="0" applyNumberFormat="1" applyFont="1" applyBorder="1" applyProtection="1"/>
    <xf numFmtId="167" fontId="9" fillId="5" borderId="3" xfId="0" applyNumberFormat="1" applyFont="1" applyFill="1" applyBorder="1" applyProtection="1"/>
    <xf numFmtId="167" fontId="9" fillId="0" borderId="0" xfId="0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/>
    </xf>
    <xf numFmtId="0" fontId="6" fillId="2" borderId="3" xfId="1" applyNumberFormat="1" applyFont="1" applyFill="1" applyBorder="1" applyAlignment="1" applyProtection="1">
      <alignment horizontal="center" wrapText="1"/>
    </xf>
    <xf numFmtId="166" fontId="6" fillId="0" borderId="0" xfId="0" applyNumberFormat="1" applyFont="1" applyFill="1" applyBorder="1" applyAlignment="1" applyProtection="1">
      <alignment horizontal="left"/>
      <protection locked="0"/>
    </xf>
    <xf numFmtId="166" fontId="7" fillId="2" borderId="3" xfId="0" applyNumberFormat="1" applyFont="1" applyFill="1" applyBorder="1" applyAlignment="1" applyProtection="1">
      <alignment horizontal="center" wrapText="1"/>
    </xf>
    <xf numFmtId="166" fontId="6" fillId="2" borderId="3" xfId="0" applyNumberFormat="1" applyFont="1" applyFill="1" applyBorder="1" applyAlignment="1" applyProtection="1">
      <alignment horizontal="center"/>
    </xf>
    <xf numFmtId="166" fontId="6" fillId="0" borderId="0" xfId="0" applyNumberFormat="1" applyFont="1"/>
    <xf numFmtId="1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164" fontId="7" fillId="0" borderId="0" xfId="0" applyNumberFormat="1" applyFont="1" applyFill="1" applyBorder="1" applyAlignment="1" applyProtection="1">
      <alignment horizontal="right"/>
    </xf>
    <xf numFmtId="2" fontId="6" fillId="0" borderId="0" xfId="0" applyNumberFormat="1" applyFont="1" applyFill="1" applyBorder="1" applyAlignment="1" applyProtection="1">
      <alignment horizontal="left"/>
    </xf>
    <xf numFmtId="164" fontId="6" fillId="0" borderId="3" xfId="0" applyNumberFormat="1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14" fontId="6" fillId="0" borderId="3" xfId="0" applyNumberFormat="1" applyFont="1" applyBorder="1" applyProtection="1"/>
    <xf numFmtId="165" fontId="6" fillId="0" borderId="3" xfId="0" applyNumberFormat="1" applyFont="1" applyBorder="1" applyAlignment="1" applyProtection="1">
      <alignment horizontal="center"/>
    </xf>
    <xf numFmtId="14" fontId="14" fillId="0" borderId="3" xfId="0" applyNumberFormat="1" applyFont="1" applyBorder="1"/>
    <xf numFmtId="165" fontId="14" fillId="0" borderId="3" xfId="0" applyNumberFormat="1" applyFont="1" applyBorder="1" applyAlignment="1" applyProtection="1">
      <alignment horizontal="center"/>
      <protection locked="0"/>
    </xf>
    <xf numFmtId="166" fontId="14" fillId="2" borderId="3" xfId="0" applyNumberFormat="1" applyFont="1" applyFill="1" applyBorder="1" applyAlignment="1" applyProtection="1">
      <alignment horizontal="center"/>
    </xf>
    <xf numFmtId="44" fontId="14" fillId="0" borderId="3" xfId="1" applyFont="1" applyFill="1" applyBorder="1" applyAlignment="1" applyProtection="1"/>
    <xf numFmtId="44" fontId="14" fillId="2" borderId="3" xfId="1" applyFont="1" applyFill="1" applyBorder="1" applyAlignment="1" applyProtection="1">
      <alignment horizontal="center" wrapText="1"/>
    </xf>
    <xf numFmtId="2" fontId="7" fillId="0" borderId="23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2" fontId="7" fillId="0" borderId="17" xfId="0" applyNumberFormat="1" applyFont="1" applyFill="1" applyBorder="1" applyAlignment="1" applyProtection="1">
      <alignment horizontal="center"/>
      <protection locked="0"/>
    </xf>
    <xf numFmtId="2" fontId="7" fillId="0" borderId="5" xfId="0" applyNumberFormat="1" applyFont="1" applyFill="1" applyBorder="1" applyAlignment="1" applyProtection="1">
      <alignment horizontal="center"/>
      <protection locked="0"/>
    </xf>
    <xf numFmtId="2" fontId="7" fillId="0" borderId="4" xfId="0" applyNumberFormat="1" applyFont="1" applyFill="1" applyBorder="1" applyAlignment="1" applyProtection="1">
      <alignment horizontal="center"/>
      <protection locked="0"/>
    </xf>
    <xf numFmtId="2" fontId="7" fillId="0" borderId="18" xfId="0" applyNumberFormat="1" applyFont="1" applyFill="1" applyBorder="1" applyAlignment="1" applyProtection="1">
      <alignment horizontal="center"/>
      <protection locked="0"/>
    </xf>
    <xf numFmtId="165" fontId="8" fillId="0" borderId="19" xfId="0" applyNumberFormat="1" applyFont="1" applyFill="1" applyBorder="1" applyAlignment="1" applyProtection="1">
      <alignment horizontal="center"/>
      <protection locked="0"/>
    </xf>
    <xf numFmtId="165" fontId="8" fillId="0" borderId="20" xfId="0" applyNumberFormat="1" applyFont="1" applyFill="1" applyBorder="1" applyAlignment="1" applyProtection="1">
      <alignment horizontal="center"/>
      <protection locked="0"/>
    </xf>
    <xf numFmtId="2" fontId="13" fillId="0" borderId="4" xfId="0" applyNumberFormat="1" applyFont="1" applyBorder="1" applyAlignment="1" applyProtection="1">
      <alignment horizontal="center"/>
      <protection locked="0"/>
    </xf>
    <xf numFmtId="2" fontId="12" fillId="0" borderId="18" xfId="0" applyNumberFormat="1" applyFont="1" applyBorder="1" applyAlignment="1" applyProtection="1">
      <alignment horizont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6" fontId="8" fillId="0" borderId="18" xfId="0" applyNumberFormat="1" applyFont="1" applyBorder="1" applyAlignment="1" applyProtection="1">
      <alignment horizontal="center"/>
      <protection locked="0"/>
    </xf>
    <xf numFmtId="166" fontId="12" fillId="0" borderId="4" xfId="0" applyNumberFormat="1" applyFont="1" applyBorder="1" applyAlignment="1" applyProtection="1">
      <alignment horizontal="center"/>
      <protection locked="0"/>
    </xf>
    <xf numFmtId="166" fontId="12" fillId="0" borderId="5" xfId="0" applyNumberFormat="1" applyFont="1" applyBorder="1" applyAlignment="1" applyProtection="1">
      <alignment horizontal="center"/>
      <protection locked="0"/>
    </xf>
    <xf numFmtId="166" fontId="8" fillId="0" borderId="17" xfId="0" applyNumberFormat="1" applyFont="1" applyBorder="1" applyAlignment="1" applyProtection="1">
      <alignment horizontal="center"/>
      <protection locked="0"/>
    </xf>
    <xf numFmtId="166" fontId="8" fillId="0" borderId="5" xfId="0" applyNumberFormat="1" applyFont="1" applyBorder="1" applyAlignment="1" applyProtection="1">
      <alignment horizontal="center"/>
      <protection locked="0"/>
    </xf>
    <xf numFmtId="166" fontId="12" fillId="0" borderId="17" xfId="0" applyNumberFormat="1" applyFont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left"/>
      <protection locked="0"/>
    </xf>
    <xf numFmtId="14" fontId="6" fillId="0" borderId="25" xfId="0" applyNumberFormat="1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14" fontId="6" fillId="0" borderId="26" xfId="0" applyNumberFormat="1" applyFont="1" applyFill="1" applyBorder="1" applyAlignment="1" applyProtection="1">
      <alignment horizontal="left"/>
    </xf>
    <xf numFmtId="0" fontId="6" fillId="0" borderId="26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167" fontId="6" fillId="0" borderId="0" xfId="0" applyNumberFormat="1" applyFont="1" applyFill="1" applyBorder="1" applyAlignment="1" applyProtection="1">
      <alignment horizontal="center" vertical="center"/>
      <protection locked="0"/>
    </xf>
    <xf numFmtId="1" fontId="12" fillId="3" borderId="4" xfId="0" applyNumberFormat="1" applyFont="1" applyFill="1" applyBorder="1" applyAlignment="1" applyProtection="1">
      <alignment horizontal="center"/>
      <protection locked="0"/>
    </xf>
    <xf numFmtId="1" fontId="12" fillId="3" borderId="5" xfId="0" applyNumberFormat="1" applyFont="1" applyFill="1" applyBorder="1" applyAlignment="1" applyProtection="1">
      <alignment horizontal="center"/>
      <protection locked="0"/>
    </xf>
    <xf numFmtId="166" fontId="12" fillId="0" borderId="18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Fill="1" applyBorder="1" applyAlignment="1" applyProtection="1">
      <alignment horizontal="center"/>
      <protection locked="0"/>
    </xf>
    <xf numFmtId="2" fontId="7" fillId="0" borderId="22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25" xfId="0" applyNumberFormat="1" applyFont="1" applyFill="1" applyBorder="1" applyAlignment="1" applyProtection="1">
      <alignment horizontal="left"/>
      <protection locked="0"/>
    </xf>
    <xf numFmtId="0" fontId="6" fillId="0" borderId="26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right"/>
    </xf>
    <xf numFmtId="0" fontId="6" fillId="0" borderId="25" xfId="0" applyNumberFormat="1" applyFont="1" applyFill="1" applyBorder="1" applyAlignment="1" applyProtection="1">
      <alignment horizontal="left"/>
    </xf>
    <xf numFmtId="0" fontId="6" fillId="0" borderId="26" xfId="0" applyNumberFormat="1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</xdr:colOff>
      <xdr:row>7</xdr:row>
      <xdr:rowOff>28575</xdr:rowOff>
    </xdr:from>
    <xdr:to>
      <xdr:col>7</xdr:col>
      <xdr:colOff>268675</xdr:colOff>
      <xdr:row>9</xdr:row>
      <xdr:rowOff>144780</xdr:rowOff>
    </xdr:to>
    <xdr:sp macro="" textlink="">
      <xdr:nvSpPr>
        <xdr:cNvPr id="2" name="Callout: Bent Line 1">
          <a:extLst>
            <a:ext uri="{FF2B5EF4-FFF2-40B4-BE49-F238E27FC236}">
              <a16:creationId xmlns:a16="http://schemas.microsoft.com/office/drawing/2014/main" id="{5A45E2F4-C70C-A67F-4307-3D19A6078E52}"/>
            </a:ext>
          </a:extLst>
        </xdr:cNvPr>
        <xdr:cNvSpPr/>
      </xdr:nvSpPr>
      <xdr:spPr>
        <a:xfrm>
          <a:off x="1853565" y="2152650"/>
          <a:ext cx="1853565" cy="478155"/>
        </a:xfrm>
        <a:prstGeom prst="borderCallout2">
          <a:avLst>
            <a:gd name="adj1" fmla="val -1461"/>
            <a:gd name="adj2" fmla="val 48959"/>
            <a:gd name="adj3" fmla="val -17309"/>
            <a:gd name="adj4" fmla="val 75968"/>
            <a:gd name="adj5" fmla="val -43474"/>
            <a:gd name="adj6" fmla="val 82629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These</a:t>
          </a:r>
          <a:r>
            <a:rPr lang="en-US" sz="1100" baseline="0">
              <a:solidFill>
                <a:sysClr val="windowText" lastClr="000000"/>
              </a:solidFill>
            </a:rPr>
            <a:t> dates are not required but are helpful to have.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7</xdr:row>
      <xdr:rowOff>28575</xdr:rowOff>
    </xdr:from>
    <xdr:to>
      <xdr:col>9</xdr:col>
      <xdr:colOff>548606</xdr:colOff>
      <xdr:row>9</xdr:row>
      <xdr:rowOff>144780</xdr:rowOff>
    </xdr:to>
    <xdr:sp macro="" textlink="">
      <xdr:nvSpPr>
        <xdr:cNvPr id="3" name="Callout: Bent Line 2">
          <a:extLst>
            <a:ext uri="{FF2B5EF4-FFF2-40B4-BE49-F238E27FC236}">
              <a16:creationId xmlns:a16="http://schemas.microsoft.com/office/drawing/2014/main" id="{8611E6D9-ECF8-03AC-B6AA-034D9D5E28AF}"/>
            </a:ext>
          </a:extLst>
        </xdr:cNvPr>
        <xdr:cNvSpPr/>
      </xdr:nvSpPr>
      <xdr:spPr>
        <a:xfrm>
          <a:off x="3771900" y="2152650"/>
          <a:ext cx="1844040" cy="478155"/>
        </a:xfrm>
        <a:prstGeom prst="borderCallout2">
          <a:avLst>
            <a:gd name="adj1" fmla="val -1461"/>
            <a:gd name="adj2" fmla="val 48959"/>
            <a:gd name="adj3" fmla="val -21293"/>
            <a:gd name="adj4" fmla="val 51175"/>
            <a:gd name="adj5" fmla="val -41482"/>
            <a:gd name="adj6" fmla="val 50611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This date is required for the formulas to work.</a:t>
          </a:r>
        </a:p>
      </xdr:txBody>
    </xdr:sp>
    <xdr:clientData/>
  </xdr:twoCellAnchor>
  <xdr:twoCellAnchor>
    <xdr:from>
      <xdr:col>6</xdr:col>
      <xdr:colOff>95250</xdr:colOff>
      <xdr:row>10</xdr:row>
      <xdr:rowOff>121920</xdr:rowOff>
    </xdr:from>
    <xdr:to>
      <xdr:col>10</xdr:col>
      <xdr:colOff>272428</xdr:colOff>
      <xdr:row>16</xdr:row>
      <xdr:rowOff>0</xdr:rowOff>
    </xdr:to>
    <xdr:sp macro="" textlink="">
      <xdr:nvSpPr>
        <xdr:cNvPr id="4" name="Callout: Bent Line 3">
          <a:extLst>
            <a:ext uri="{FF2B5EF4-FFF2-40B4-BE49-F238E27FC236}">
              <a16:creationId xmlns:a16="http://schemas.microsoft.com/office/drawing/2014/main" id="{027E233E-BC21-B402-5E40-2F34F4B707EF}"/>
            </a:ext>
          </a:extLst>
        </xdr:cNvPr>
        <xdr:cNvSpPr/>
      </xdr:nvSpPr>
      <xdr:spPr>
        <a:xfrm>
          <a:off x="3409950" y="2811780"/>
          <a:ext cx="2807970" cy="975360"/>
        </a:xfrm>
        <a:prstGeom prst="borderCallout2">
          <a:avLst>
            <a:gd name="adj1" fmla="val -1461"/>
            <a:gd name="adj2" fmla="val 48959"/>
            <a:gd name="adj3" fmla="val -12716"/>
            <a:gd name="adj4" fmla="val 85102"/>
            <a:gd name="adj5" fmla="val -92824"/>
            <a:gd name="adj6" fmla="val 74414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This should reflect the number of hours the</a:t>
          </a:r>
          <a:r>
            <a:rPr lang="en-US" sz="1100" baseline="0">
              <a:solidFill>
                <a:sysClr val="windowText" lastClr="000000"/>
              </a:solidFill>
            </a:rPr>
            <a:t> employee has worked.  If the employee utilized LWOP the hours will be deducted from 86.667.  </a:t>
          </a:r>
        </a:p>
        <a:p>
          <a:pPr algn="ctr"/>
          <a:r>
            <a:rPr lang="en-US" sz="1100" baseline="0">
              <a:solidFill>
                <a:sysClr val="windowText" lastClr="000000"/>
              </a:solidFill>
            </a:rPr>
            <a:t>This is in hh:mm format.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340996</xdr:colOff>
      <xdr:row>10</xdr:row>
      <xdr:rowOff>129540</xdr:rowOff>
    </xdr:from>
    <xdr:to>
      <xdr:col>12</xdr:col>
      <xdr:colOff>15220</xdr:colOff>
      <xdr:row>15</xdr:row>
      <xdr:rowOff>184858</xdr:rowOff>
    </xdr:to>
    <xdr:sp macro="" textlink="">
      <xdr:nvSpPr>
        <xdr:cNvPr id="5" name="Callout: Bent Line 4">
          <a:extLst>
            <a:ext uri="{FF2B5EF4-FFF2-40B4-BE49-F238E27FC236}">
              <a16:creationId xmlns:a16="http://schemas.microsoft.com/office/drawing/2014/main" id="{D497FA32-431D-2141-FD53-3F2809D1B8CE}"/>
            </a:ext>
          </a:extLst>
        </xdr:cNvPr>
        <xdr:cNvSpPr/>
      </xdr:nvSpPr>
      <xdr:spPr>
        <a:xfrm>
          <a:off x="6296026" y="2819400"/>
          <a:ext cx="1819275" cy="960120"/>
        </a:xfrm>
        <a:prstGeom prst="borderCallout2">
          <a:avLst>
            <a:gd name="adj1" fmla="val -1461"/>
            <a:gd name="adj2" fmla="val 48959"/>
            <a:gd name="adj3" fmla="val -43194"/>
            <a:gd name="adj4" fmla="val 41935"/>
            <a:gd name="adj5" fmla="val -92799"/>
            <a:gd name="adj6" fmla="val 39709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Salaries should</a:t>
          </a:r>
          <a:r>
            <a:rPr lang="en-US" sz="1100" baseline="0">
              <a:solidFill>
                <a:sysClr val="windowText" lastClr="000000"/>
              </a:solidFill>
            </a:rPr>
            <a:t> reflect the full semi-monthly amount.  The "number of hours in pay status" will drive the calculation.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76200</xdr:colOff>
      <xdr:row>12</xdr:row>
      <xdr:rowOff>53340</xdr:rowOff>
    </xdr:from>
    <xdr:to>
      <xdr:col>13</xdr:col>
      <xdr:colOff>969682</xdr:colOff>
      <xdr:row>16</xdr:row>
      <xdr:rowOff>167640</xdr:rowOff>
    </xdr:to>
    <xdr:sp macro="" textlink="">
      <xdr:nvSpPr>
        <xdr:cNvPr id="6" name="Callout: Bent Line 5">
          <a:extLst>
            <a:ext uri="{FF2B5EF4-FFF2-40B4-BE49-F238E27FC236}">
              <a16:creationId xmlns:a16="http://schemas.microsoft.com/office/drawing/2014/main" id="{FCCC68CD-D4B7-83CA-DE5C-1D2B469223AA}"/>
            </a:ext>
          </a:extLst>
        </xdr:cNvPr>
        <xdr:cNvSpPr/>
      </xdr:nvSpPr>
      <xdr:spPr>
        <a:xfrm>
          <a:off x="8176260" y="3108960"/>
          <a:ext cx="2013585" cy="845820"/>
        </a:xfrm>
        <a:prstGeom prst="borderCallout2">
          <a:avLst>
            <a:gd name="adj1" fmla="val -1461"/>
            <a:gd name="adj2" fmla="val 48959"/>
            <a:gd name="adj3" fmla="val -46603"/>
            <a:gd name="adj4" fmla="val 31626"/>
            <a:gd name="adj5" fmla="val -137844"/>
            <a:gd name="adj6" fmla="val 22910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n-US" sz="1100">
              <a:solidFill>
                <a:sysClr val="windowText" lastClr="000000"/>
              </a:solidFill>
            </a:rPr>
            <a:t>This says "comp payout"</a:t>
          </a:r>
          <a:r>
            <a:rPr lang="en-US" sz="1100" baseline="0">
              <a:solidFill>
                <a:sysClr val="windowText" lastClr="000000"/>
              </a:solidFill>
            </a:rPr>
            <a:t> but can hold any additional amount the employee has received.  </a:t>
          </a:r>
          <a:br>
            <a:rPr lang="en-US" sz="1100" baseline="0">
              <a:solidFill>
                <a:sysClr val="windowText" lastClr="000000"/>
              </a:solidFill>
            </a:rPr>
          </a:br>
          <a:r>
            <a:rPr lang="en-US" sz="1100" baseline="0">
              <a:solidFill>
                <a:sysClr val="windowText" lastClr="000000"/>
              </a:solidFill>
            </a:rPr>
            <a:t>This is in hh:mm format.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38099</xdr:colOff>
      <xdr:row>7</xdr:row>
      <xdr:rowOff>17145</xdr:rowOff>
    </xdr:from>
    <xdr:to>
      <xdr:col>16</xdr:col>
      <xdr:colOff>0</xdr:colOff>
      <xdr:row>11</xdr:row>
      <xdr:rowOff>158095</xdr:rowOff>
    </xdr:to>
    <xdr:sp macro="" textlink="">
      <xdr:nvSpPr>
        <xdr:cNvPr id="7" name="Callout: Bent Line 6">
          <a:extLst>
            <a:ext uri="{FF2B5EF4-FFF2-40B4-BE49-F238E27FC236}">
              <a16:creationId xmlns:a16="http://schemas.microsoft.com/office/drawing/2014/main" id="{A5B40C7A-BB41-1F14-FCDB-CB3A31D5AF13}"/>
            </a:ext>
          </a:extLst>
        </xdr:cNvPr>
        <xdr:cNvSpPr/>
      </xdr:nvSpPr>
      <xdr:spPr>
        <a:xfrm>
          <a:off x="10239374" y="2150745"/>
          <a:ext cx="3790951" cy="855345"/>
        </a:xfrm>
        <a:prstGeom prst="borderCallout2">
          <a:avLst>
            <a:gd name="adj1" fmla="val -1461"/>
            <a:gd name="adj2" fmla="val 48959"/>
            <a:gd name="adj3" fmla="val -22036"/>
            <a:gd name="adj4" fmla="val 90427"/>
            <a:gd name="adj5" fmla="val -22329"/>
            <a:gd name="adj6" fmla="val 14667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These cells should not be manually adjusted.  They will reflect the results of the formula based on the information you input.</a:t>
          </a:r>
        </a:p>
      </xdr:txBody>
    </xdr:sp>
    <xdr:clientData/>
  </xdr:twoCellAnchor>
  <xdr:twoCellAnchor>
    <xdr:from>
      <xdr:col>16</xdr:col>
      <xdr:colOff>24765</xdr:colOff>
      <xdr:row>7</xdr:row>
      <xdr:rowOff>34290</xdr:rowOff>
    </xdr:from>
    <xdr:to>
      <xdr:col>18</xdr:col>
      <xdr:colOff>0</xdr:colOff>
      <xdr:row>11</xdr:row>
      <xdr:rowOff>180975</xdr:rowOff>
    </xdr:to>
    <xdr:sp macro="" textlink="">
      <xdr:nvSpPr>
        <xdr:cNvPr id="9" name="Callout: Bent Line 8">
          <a:extLst>
            <a:ext uri="{FF2B5EF4-FFF2-40B4-BE49-F238E27FC236}">
              <a16:creationId xmlns:a16="http://schemas.microsoft.com/office/drawing/2014/main" id="{BC3EF5E9-46AD-35DB-447C-A59EE5871738}"/>
            </a:ext>
          </a:extLst>
        </xdr:cNvPr>
        <xdr:cNvSpPr/>
      </xdr:nvSpPr>
      <xdr:spPr>
        <a:xfrm>
          <a:off x="14083665" y="2158365"/>
          <a:ext cx="2518410" cy="870585"/>
        </a:xfrm>
        <a:prstGeom prst="borderCallout2">
          <a:avLst>
            <a:gd name="adj1" fmla="val -1461"/>
            <a:gd name="adj2" fmla="val 48959"/>
            <a:gd name="adj3" fmla="val -23248"/>
            <a:gd name="adj4" fmla="val 81914"/>
            <a:gd name="adj5" fmla="val -22329"/>
            <a:gd name="adj6" fmla="val 14667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These cells should reflect how the repayment will be resolved and the anticipated check date.</a:t>
          </a:r>
        </a:p>
      </xdr:txBody>
    </xdr:sp>
    <xdr:clientData/>
  </xdr:twoCellAnchor>
  <xdr:twoCellAnchor>
    <xdr:from>
      <xdr:col>1</xdr:col>
      <xdr:colOff>137160</xdr:colOff>
      <xdr:row>19</xdr:row>
      <xdr:rowOff>0</xdr:rowOff>
    </xdr:from>
    <xdr:to>
      <xdr:col>7</xdr:col>
      <xdr:colOff>116245</xdr:colOff>
      <xdr:row>24</xdr:row>
      <xdr:rowOff>15240</xdr:rowOff>
    </xdr:to>
    <xdr:sp macro="" textlink="">
      <xdr:nvSpPr>
        <xdr:cNvPr id="10" name="Callout: Bent Line 9">
          <a:extLst>
            <a:ext uri="{FF2B5EF4-FFF2-40B4-BE49-F238E27FC236}">
              <a16:creationId xmlns:a16="http://schemas.microsoft.com/office/drawing/2014/main" id="{4D6E9CE2-F0E9-EB82-FF6A-8F01551C270B}"/>
            </a:ext>
          </a:extLst>
        </xdr:cNvPr>
        <xdr:cNvSpPr/>
      </xdr:nvSpPr>
      <xdr:spPr>
        <a:xfrm>
          <a:off x="746760" y="4343400"/>
          <a:ext cx="2807970" cy="975360"/>
        </a:xfrm>
        <a:prstGeom prst="borderCallout2">
          <a:avLst>
            <a:gd name="adj1" fmla="val 50102"/>
            <a:gd name="adj2" fmla="val 100248"/>
            <a:gd name="adj3" fmla="val 60721"/>
            <a:gd name="adj4" fmla="val 105455"/>
            <a:gd name="adj5" fmla="val 278269"/>
            <a:gd name="adj6" fmla="val 105622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These fields are</a:t>
          </a:r>
          <a:r>
            <a:rPr lang="en-US" sz="1100" baseline="0">
              <a:solidFill>
                <a:sysClr val="windowText" lastClr="000000"/>
              </a:solidFill>
            </a:rPr>
            <a:t> not required.  These are here to make your calculations easier and provide visual aides.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196215</xdr:colOff>
      <xdr:row>29</xdr:row>
      <xdr:rowOff>0</xdr:rowOff>
    </xdr:from>
    <xdr:to>
      <xdr:col>18</xdr:col>
      <xdr:colOff>582930</xdr:colOff>
      <xdr:row>40</xdr:row>
      <xdr:rowOff>121920</xdr:rowOff>
    </xdr:to>
    <xdr:sp macro="" textlink="">
      <xdr:nvSpPr>
        <xdr:cNvPr id="12" name="Callout: Bent Line 11">
          <a:extLst>
            <a:ext uri="{FF2B5EF4-FFF2-40B4-BE49-F238E27FC236}">
              <a16:creationId xmlns:a16="http://schemas.microsoft.com/office/drawing/2014/main" id="{B3630178-6EDA-E5A6-DE92-662A305D1FCC}"/>
            </a:ext>
          </a:extLst>
        </xdr:cNvPr>
        <xdr:cNvSpPr/>
      </xdr:nvSpPr>
      <xdr:spPr>
        <a:xfrm>
          <a:off x="11551920" y="6294120"/>
          <a:ext cx="3642360" cy="2179320"/>
        </a:xfrm>
        <a:prstGeom prst="borderCallout2">
          <a:avLst>
            <a:gd name="adj1" fmla="val 52014"/>
            <a:gd name="adj2" fmla="val -12"/>
            <a:gd name="adj3" fmla="val 72663"/>
            <a:gd name="adj4" fmla="val -2171"/>
            <a:gd name="adj5" fmla="val 88070"/>
            <a:gd name="adj6" fmla="val -72812"/>
          </a:avLst>
        </a:prstGeom>
        <a:solidFill>
          <a:schemeClr val="bg1">
            <a:lumMod val="95000"/>
          </a:schemeClr>
        </a:solidFill>
        <a:ln w="635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These fields are "fed" by the Total Over/Underpayment section and allows you to input retroactive amounts from the check so you can determine the total anticipated retroactive amount.</a:t>
          </a:r>
        </a:p>
        <a:p>
          <a:pPr algn="ctr"/>
          <a:endParaRPr lang="en-US" sz="1100" baseline="0">
            <a:solidFill>
              <a:sysClr val="windowText" lastClr="000000"/>
            </a:solidFill>
          </a:endParaRPr>
        </a:p>
        <a:p>
          <a:pPr algn="ctr"/>
          <a:endParaRPr lang="en-US" sz="1100" baseline="0">
            <a:solidFill>
              <a:sysClr val="windowText" lastClr="000000"/>
            </a:solidFill>
          </a:endParaRPr>
        </a:p>
        <a:p>
          <a:pPr algn="ctr"/>
          <a:endParaRPr lang="en-US" sz="1100" baseline="0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endParaRPr lang="en-US" sz="1100" baseline="0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endParaRPr lang="en-US" sz="1100" baseline="0">
            <a:solidFill>
              <a:sysClr val="windowText" lastClr="000000"/>
            </a:solidFill>
          </a:endParaRPr>
        </a:p>
        <a:p>
          <a:pPr algn="ctr"/>
          <a:endParaRPr lang="en-US" sz="1100" baseline="0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r>
            <a:rPr lang="en-US" sz="1100" baseline="0">
              <a:solidFill>
                <a:sysClr val="windowText" lastClr="000000"/>
              </a:solidFill>
            </a:rPr>
            <a:t>You have to look for "RTRO" in the Document CD, disregard "RETRO" listed under Deduction Plan.</a:t>
          </a:r>
        </a:p>
        <a:p>
          <a:pPr algn="ctr"/>
          <a:endParaRPr lang="en-US" sz="1100" baseline="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15</xdr:col>
      <xdr:colOff>485775</xdr:colOff>
      <xdr:row>33</xdr:row>
      <xdr:rowOff>85725</xdr:rowOff>
    </xdr:from>
    <xdr:to>
      <xdr:col>18</xdr:col>
      <xdr:colOff>447675</xdr:colOff>
      <xdr:row>38</xdr:row>
      <xdr:rowOff>9525</xdr:rowOff>
    </xdr:to>
    <xdr:pic>
      <xdr:nvPicPr>
        <xdr:cNvPr id="1091" name="Picture 10">
          <a:extLst>
            <a:ext uri="{FF2B5EF4-FFF2-40B4-BE49-F238E27FC236}">
              <a16:creationId xmlns:a16="http://schemas.microsoft.com/office/drawing/2014/main" id="{255485FE-9CF2-D7AE-82B0-205951C1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7029450"/>
          <a:ext cx="3105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697230</xdr:colOff>
      <xdr:row>36</xdr:row>
      <xdr:rowOff>116205</xdr:rowOff>
    </xdr:from>
    <xdr:to>
      <xdr:col>18</xdr:col>
      <xdr:colOff>415290</xdr:colOff>
      <xdr:row>37</xdr:row>
      <xdr:rowOff>184785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FBE6DC65-FAFC-9D81-BB33-146CBCDB67CE}"/>
            </a:ext>
          </a:extLst>
        </xdr:cNvPr>
        <xdr:cNvSpPr/>
      </xdr:nvSpPr>
      <xdr:spPr>
        <a:xfrm>
          <a:off x="12062460" y="7703820"/>
          <a:ext cx="2964180" cy="251460"/>
        </a:xfrm>
        <a:prstGeom prst="roundRect">
          <a:avLst/>
        </a:prstGeom>
        <a:noFill/>
        <a:ln w="127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workbookViewId="0">
      <selection activeCell="D18" sqref="D18"/>
    </sheetView>
  </sheetViews>
  <sheetFormatPr defaultRowHeight="15.75" x14ac:dyDescent="0.25"/>
  <cols>
    <col min="1" max="2" width="10.7109375" style="98" customWidth="1"/>
    <col min="3" max="9" width="8.7109375" style="98" customWidth="1"/>
    <col min="10" max="10" width="8.7109375" style="97" customWidth="1"/>
    <col min="11" max="12" width="9.140625" style="97"/>
    <col min="13" max="13" width="10" style="97" bestFit="1" customWidth="1"/>
    <col min="14" max="16384" width="9.140625" style="97"/>
  </cols>
  <sheetData>
    <row r="1" spans="1:17" x14ac:dyDescent="0.25">
      <c r="A1" s="92" t="s">
        <v>33</v>
      </c>
      <c r="B1" s="78">
        <v>2024</v>
      </c>
      <c r="C1" s="93">
        <f>MATCH($B$2,MONTHS!A2:A13,0)</f>
        <v>8</v>
      </c>
      <c r="D1" s="94" t="s">
        <v>56</v>
      </c>
      <c r="E1" s="95" t="s">
        <v>57</v>
      </c>
      <c r="F1" s="95"/>
      <c r="G1" s="95"/>
      <c r="H1" s="96"/>
      <c r="I1" s="96"/>
    </row>
    <row r="2" spans="1:17" x14ac:dyDescent="0.25">
      <c r="A2" s="92" t="s">
        <v>32</v>
      </c>
      <c r="B2" s="78" t="s">
        <v>60</v>
      </c>
      <c r="C2" s="93">
        <f>WEEKDAY(DATE($B$1,$C$1,1),2)</f>
        <v>4</v>
      </c>
      <c r="D2" s="94" t="s">
        <v>56</v>
      </c>
      <c r="E2" s="95" t="s">
        <v>58</v>
      </c>
      <c r="F2" s="95"/>
      <c r="G2" s="95"/>
      <c r="H2" s="96"/>
      <c r="I2" s="96"/>
    </row>
    <row r="3" spans="1:17" x14ac:dyDescent="0.25">
      <c r="A3" s="94"/>
      <c r="B3" s="94"/>
      <c r="C3" s="94"/>
      <c r="D3" s="94"/>
      <c r="E3" s="94"/>
      <c r="F3" s="94"/>
      <c r="G3" s="94"/>
    </row>
    <row r="4" spans="1:17" x14ac:dyDescent="0.25">
      <c r="A4" s="94"/>
      <c r="B4" s="94"/>
      <c r="C4" s="99" t="s">
        <v>21</v>
      </c>
      <c r="D4" s="99" t="s">
        <v>22</v>
      </c>
      <c r="E4" s="99" t="s">
        <v>23</v>
      </c>
      <c r="F4" s="99" t="s">
        <v>24</v>
      </c>
      <c r="G4" s="99" t="s">
        <v>25</v>
      </c>
      <c r="H4" s="99" t="s">
        <v>26</v>
      </c>
      <c r="I4" s="99" t="s">
        <v>27</v>
      </c>
    </row>
    <row r="5" spans="1:17" x14ac:dyDescent="0.25">
      <c r="A5" s="75"/>
      <c r="B5" s="75"/>
      <c r="C5" s="100"/>
      <c r="D5" s="101" t="str">
        <f t="shared" ref="D5:J9" si="0">IF(MONTH(DATE($B$1,$C$1,1)+(ROW()-5)*7+COLUMN()-3-$C$2)=$C$1,DATE($B$1,$C$1,1)+(ROW()-5)*7+COLUMN()-3-$C$2,"")</f>
        <v/>
      </c>
      <c r="E5" s="101" t="str">
        <f t="shared" si="0"/>
        <v/>
      </c>
      <c r="F5" s="101" t="str">
        <f t="shared" si="0"/>
        <v/>
      </c>
      <c r="G5" s="101">
        <f t="shared" si="0"/>
        <v>45505</v>
      </c>
      <c r="H5" s="101">
        <f t="shared" si="0"/>
        <v>45506</v>
      </c>
      <c r="I5" s="101">
        <f t="shared" si="0"/>
        <v>45507</v>
      </c>
      <c r="J5" s="102">
        <f t="shared" si="0"/>
        <v>45508</v>
      </c>
      <c r="K5" s="102"/>
    </row>
    <row r="6" spans="1:17" x14ac:dyDescent="0.25">
      <c r="C6" s="79">
        <f>J5</f>
        <v>45508</v>
      </c>
      <c r="D6" s="103">
        <f t="shared" si="0"/>
        <v>45509</v>
      </c>
      <c r="E6" s="103">
        <f t="shared" si="0"/>
        <v>45510</v>
      </c>
      <c r="F6" s="103">
        <f t="shared" si="0"/>
        <v>45511</v>
      </c>
      <c r="G6" s="103">
        <f t="shared" si="0"/>
        <v>45512</v>
      </c>
      <c r="H6" s="103">
        <f t="shared" si="0"/>
        <v>45513</v>
      </c>
      <c r="I6" s="103">
        <f t="shared" si="0"/>
        <v>45514</v>
      </c>
      <c r="J6" s="102">
        <f t="shared" si="0"/>
        <v>45515</v>
      </c>
      <c r="K6" s="102"/>
    </row>
    <row r="7" spans="1:17" x14ac:dyDescent="0.25">
      <c r="C7" s="77">
        <f>J6</f>
        <v>45515</v>
      </c>
      <c r="D7" s="101">
        <f t="shared" si="0"/>
        <v>45516</v>
      </c>
      <c r="E7" s="101">
        <f t="shared" si="0"/>
        <v>45517</v>
      </c>
      <c r="F7" s="101">
        <f t="shared" si="0"/>
        <v>45518</v>
      </c>
      <c r="G7" s="101">
        <f t="shared" si="0"/>
        <v>45519</v>
      </c>
      <c r="H7" s="101">
        <f t="shared" si="0"/>
        <v>45520</v>
      </c>
      <c r="I7" s="101">
        <f t="shared" si="0"/>
        <v>45521</v>
      </c>
      <c r="J7" s="102">
        <f t="shared" si="0"/>
        <v>45522</v>
      </c>
      <c r="K7" s="102"/>
    </row>
    <row r="8" spans="1:17" x14ac:dyDescent="0.25">
      <c r="C8" s="79">
        <f>J7</f>
        <v>45522</v>
      </c>
      <c r="D8" s="103">
        <f t="shared" si="0"/>
        <v>45523</v>
      </c>
      <c r="E8" s="103">
        <f t="shared" si="0"/>
        <v>45524</v>
      </c>
      <c r="F8" s="103">
        <f t="shared" si="0"/>
        <v>45525</v>
      </c>
      <c r="G8" s="103">
        <f t="shared" si="0"/>
        <v>45526</v>
      </c>
      <c r="H8" s="103">
        <f t="shared" si="0"/>
        <v>45527</v>
      </c>
      <c r="I8" s="103">
        <f t="shared" si="0"/>
        <v>45528</v>
      </c>
      <c r="J8" s="102">
        <f t="shared" si="0"/>
        <v>45529</v>
      </c>
      <c r="K8" s="102"/>
    </row>
    <row r="9" spans="1:17" x14ac:dyDescent="0.25">
      <c r="C9" s="77">
        <f>J8</f>
        <v>45529</v>
      </c>
      <c r="D9" s="101">
        <f t="shared" si="0"/>
        <v>45530</v>
      </c>
      <c r="E9" s="101">
        <f t="shared" si="0"/>
        <v>45531</v>
      </c>
      <c r="F9" s="101">
        <f t="shared" si="0"/>
        <v>45532</v>
      </c>
      <c r="G9" s="101">
        <f t="shared" si="0"/>
        <v>45533</v>
      </c>
      <c r="H9" s="101">
        <f t="shared" si="0"/>
        <v>45534</v>
      </c>
      <c r="I9" s="101">
        <f t="shared" si="0"/>
        <v>45535</v>
      </c>
      <c r="J9" s="102" t="str">
        <f t="shared" si="0"/>
        <v/>
      </c>
      <c r="K9" s="102" t="str">
        <f t="shared" ref="K9:Q9" si="1">IF(MONTH(DATE($B$1,$C$1,1)+(ROW()-5)*7+COLUMN()-3-$C$2)=$C$1,DATE($B$1,$C$1,1)+(ROW()-5)*7+COLUMN()-3-$C$2,"")</f>
        <v/>
      </c>
      <c r="L9" s="102" t="str">
        <f t="shared" si="1"/>
        <v/>
      </c>
      <c r="M9" s="102" t="str">
        <f t="shared" si="1"/>
        <v/>
      </c>
      <c r="N9" s="102" t="str">
        <f t="shared" si="1"/>
        <v/>
      </c>
      <c r="O9" s="102" t="str">
        <f t="shared" si="1"/>
        <v/>
      </c>
      <c r="P9" s="102" t="str">
        <f t="shared" si="1"/>
        <v/>
      </c>
      <c r="Q9" s="102" t="str">
        <f t="shared" si="1"/>
        <v/>
      </c>
    </row>
    <row r="10" spans="1:17" x14ac:dyDescent="0.25">
      <c r="C10" s="79" t="str">
        <f>J9</f>
        <v/>
      </c>
      <c r="D10" s="79" t="str">
        <f t="shared" ref="D10:J10" si="2">K9</f>
        <v/>
      </c>
      <c r="E10" s="79" t="str">
        <f t="shared" si="2"/>
        <v/>
      </c>
      <c r="F10" s="79" t="str">
        <f t="shared" si="2"/>
        <v/>
      </c>
      <c r="G10" s="79" t="str">
        <f t="shared" si="2"/>
        <v/>
      </c>
      <c r="H10" s="79" t="str">
        <f t="shared" si="2"/>
        <v/>
      </c>
      <c r="I10" s="79" t="str">
        <f t="shared" si="2"/>
        <v/>
      </c>
      <c r="J10" s="76" t="str">
        <f t="shared" si="2"/>
        <v/>
      </c>
      <c r="K10" s="97" t="str">
        <f>IF(MONTH(DATE($B$1,$C$1,1)+(ROW()-5)*7+COLUMN()-3-$C$2)=$C$1,DATE($B$1,$C$1,1)+(ROW()-5)*7+COLUMN()-3-$C$2,"")</f>
        <v/>
      </c>
    </row>
    <row r="11" spans="1:17" x14ac:dyDescent="0.25">
      <c r="D11" s="104"/>
      <c r="E11" s="98" t="str">
        <f t="shared" ref="E11:J11" si="3">IF(MONTH(DATE($B$1,$C$1,1)+(ROW()-5)*7+COLUMN()-3-$C$2)=$C$1,DATE($B$1,$C$1,1)+(ROW()-5)*7+COLUMN()-3-$C$2,"")</f>
        <v/>
      </c>
      <c r="F11" s="98" t="str">
        <f t="shared" si="3"/>
        <v/>
      </c>
      <c r="G11" s="98" t="str">
        <f t="shared" si="3"/>
        <v/>
      </c>
      <c r="H11" s="98" t="str">
        <f t="shared" si="3"/>
        <v/>
      </c>
      <c r="I11" s="98" t="str">
        <f t="shared" si="3"/>
        <v/>
      </c>
      <c r="J11" s="97" t="str">
        <f t="shared" si="3"/>
        <v/>
      </c>
      <c r="K11" s="97" t="str">
        <f>IF(MONTH(DATE($B$1,$C$1,1)+(ROW()-5)*7+COLUMN()-3-$C$2)=$C$1,DATE($B$1,$C$1,1)+(ROW()-5)*7+COLUMN()-3-$C$2,"")</f>
        <v/>
      </c>
    </row>
    <row r="12" spans="1:17" x14ac:dyDescent="0.25">
      <c r="D12" s="104"/>
      <c r="E12" s="104"/>
      <c r="F12" s="104"/>
      <c r="G12" s="104"/>
      <c r="H12" s="104"/>
      <c r="I12" s="104"/>
      <c r="J12" s="105"/>
    </row>
  </sheetData>
  <sheetProtection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"/>
  <sheetViews>
    <sheetView tabSelected="1" zoomScaleNormal="100" workbookViewId="0">
      <pane ySplit="5" topLeftCell="A6" activePane="bottomLeft" state="frozenSplit"/>
      <selection activeCell="E1" sqref="E1"/>
      <selection pane="bottomLeft" sqref="A1:XFD1048576"/>
    </sheetView>
  </sheetViews>
  <sheetFormatPr defaultRowHeight="15" x14ac:dyDescent="0.25"/>
  <cols>
    <col min="1" max="1" width="4" style="1" bestFit="1" customWidth="1"/>
    <col min="2" max="2" width="1.7109375" style="1" bestFit="1" customWidth="1"/>
    <col min="3" max="3" width="5.140625" style="1" bestFit="1" customWidth="1"/>
    <col min="4" max="4" width="11.5703125" style="1" bestFit="1" customWidth="1"/>
    <col min="5" max="5" width="14.28515625" style="1" bestFit="1" customWidth="1"/>
    <col min="6" max="6" width="11.28515625" style="110" hidden="1" customWidth="1"/>
    <col min="7" max="8" width="11.28515625" style="2" bestFit="1" customWidth="1"/>
    <col min="9" max="9" width="8.5703125" style="2" hidden="1" customWidth="1"/>
    <col min="10" max="10" width="10.28515625" style="2" hidden="1" customWidth="1"/>
    <col min="11" max="11" width="9.42578125" style="2" hidden="1" customWidth="1"/>
    <col min="12" max="12" width="10.28515625" style="2" hidden="1" customWidth="1"/>
    <col min="13" max="13" width="13.140625" style="2" hidden="1" customWidth="1"/>
    <col min="14" max="14" width="12.28515625" style="2" hidden="1" customWidth="1"/>
    <col min="15" max="15" width="16.5703125" style="2" bestFit="1" customWidth="1"/>
    <col min="16" max="16" width="14.85546875" style="2" hidden="1" customWidth="1"/>
    <col min="17" max="21" width="15.7109375" style="1" customWidth="1"/>
    <col min="22" max="22" width="8.7109375" style="2" customWidth="1"/>
    <col min="23" max="29" width="10.7109375" style="35" customWidth="1"/>
    <col min="30" max="30" width="10.7109375" style="40" customWidth="1"/>
    <col min="31" max="16384" width="9.140625" style="1"/>
  </cols>
  <sheetData>
    <row r="1" spans="1:30" s="7" customFormat="1" x14ac:dyDescent="0.25">
      <c r="A1" s="160"/>
      <c r="B1" s="160"/>
      <c r="C1" s="160"/>
      <c r="D1" s="3"/>
      <c r="E1" s="4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5"/>
      <c r="Q1" s="6"/>
      <c r="R1" s="6"/>
      <c r="S1" s="6"/>
      <c r="T1" s="6"/>
      <c r="U1" s="6"/>
      <c r="V1" s="36"/>
      <c r="W1" s="38"/>
      <c r="X1" s="38"/>
      <c r="Y1" s="38"/>
      <c r="Z1" s="38"/>
      <c r="AA1" s="38"/>
      <c r="AB1" s="38"/>
      <c r="AC1" s="38"/>
      <c r="AD1" s="3"/>
    </row>
    <row r="2" spans="1:30" s="7" customFormat="1" ht="15" customHeight="1" x14ac:dyDescent="0.25">
      <c r="A2" s="163" t="s">
        <v>5</v>
      </c>
      <c r="B2" s="163"/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8"/>
      <c r="O2" s="9" t="s">
        <v>3</v>
      </c>
      <c r="P2" s="146"/>
      <c r="Q2" s="146"/>
      <c r="R2" s="146"/>
      <c r="S2" s="10" t="s">
        <v>8</v>
      </c>
      <c r="T2" s="147"/>
      <c r="U2" s="148"/>
      <c r="V2" s="36"/>
      <c r="W2" s="38"/>
      <c r="X2" s="38"/>
      <c r="Y2" s="38"/>
      <c r="Z2" s="38"/>
      <c r="AA2" s="38"/>
      <c r="AB2" s="38"/>
      <c r="AC2" s="38"/>
      <c r="AD2" s="3"/>
    </row>
    <row r="3" spans="1:30" s="7" customFormat="1" ht="15" customHeight="1" x14ac:dyDescent="0.25">
      <c r="A3" s="163" t="s">
        <v>6</v>
      </c>
      <c r="B3" s="163"/>
      <c r="C3" s="163"/>
      <c r="D3" s="163"/>
      <c r="E3" s="165"/>
      <c r="F3" s="165"/>
      <c r="G3" s="165"/>
      <c r="H3" s="165"/>
      <c r="I3" s="165"/>
      <c r="J3" s="165"/>
      <c r="K3" s="165"/>
      <c r="L3" s="165"/>
      <c r="M3" s="165"/>
      <c r="N3" s="8"/>
      <c r="O3" s="9" t="s">
        <v>4</v>
      </c>
      <c r="P3" s="146"/>
      <c r="Q3" s="146"/>
      <c r="R3" s="146"/>
      <c r="S3" s="11" t="s">
        <v>8</v>
      </c>
      <c r="T3" s="149"/>
      <c r="U3" s="150"/>
      <c r="V3" s="36"/>
      <c r="W3" s="154" t="s">
        <v>59</v>
      </c>
      <c r="X3" s="154"/>
      <c r="Y3" s="154"/>
      <c r="Z3" s="154"/>
      <c r="AA3" s="154"/>
      <c r="AB3" s="154"/>
      <c r="AC3" s="154"/>
      <c r="AD3" s="3"/>
    </row>
    <row r="4" spans="1:30" s="7" customFormat="1" ht="9.9499999999999993" customHeight="1" x14ac:dyDescent="0.25">
      <c r="A4" s="12"/>
      <c r="B4" s="12"/>
      <c r="C4" s="12"/>
      <c r="D4" s="13"/>
      <c r="E4" s="13"/>
      <c r="F4" s="107"/>
      <c r="G4" s="8"/>
      <c r="H4" s="8"/>
      <c r="I4" s="8"/>
      <c r="J4" s="8"/>
      <c r="K4" s="8"/>
      <c r="L4" s="8"/>
      <c r="M4" s="8"/>
      <c r="N4" s="8"/>
      <c r="O4" s="14"/>
      <c r="P4" s="8"/>
      <c r="Q4" s="15"/>
      <c r="R4" s="15"/>
      <c r="S4" s="16"/>
      <c r="T4" s="17"/>
      <c r="U4" s="18"/>
      <c r="V4" s="36"/>
      <c r="W4" s="154"/>
      <c r="X4" s="154"/>
      <c r="Y4" s="154"/>
      <c r="Z4" s="154"/>
      <c r="AA4" s="154"/>
      <c r="AB4" s="154"/>
      <c r="AC4" s="154"/>
      <c r="AD4" s="3"/>
    </row>
    <row r="5" spans="1:30" s="25" customFormat="1" ht="60" x14ac:dyDescent="0.25">
      <c r="A5" s="162" t="s">
        <v>0</v>
      </c>
      <c r="B5" s="162"/>
      <c r="C5" s="162"/>
      <c r="D5" s="19" t="s">
        <v>2</v>
      </c>
      <c r="E5" s="20" t="s">
        <v>67</v>
      </c>
      <c r="F5" s="108" t="s">
        <v>12</v>
      </c>
      <c r="G5" s="22" t="s">
        <v>16</v>
      </c>
      <c r="H5" s="23" t="s">
        <v>15</v>
      </c>
      <c r="I5" s="21" t="s">
        <v>17</v>
      </c>
      <c r="J5" s="21" t="s">
        <v>19</v>
      </c>
      <c r="K5" s="21" t="s">
        <v>18</v>
      </c>
      <c r="L5" s="21" t="s">
        <v>20</v>
      </c>
      <c r="M5" s="21" t="s">
        <v>13</v>
      </c>
      <c r="N5" s="21" t="s">
        <v>14</v>
      </c>
      <c r="O5" s="24" t="s">
        <v>68</v>
      </c>
      <c r="P5" s="21" t="s">
        <v>28</v>
      </c>
      <c r="Q5" s="84" t="s">
        <v>10</v>
      </c>
      <c r="R5" s="84" t="s">
        <v>9</v>
      </c>
      <c r="S5" s="84" t="s">
        <v>11</v>
      </c>
      <c r="T5" s="85" t="s">
        <v>62</v>
      </c>
      <c r="U5" s="85" t="s">
        <v>7</v>
      </c>
      <c r="V5" s="48"/>
      <c r="W5" s="81" t="str">
        <f>Calendar!C4</f>
        <v>U</v>
      </c>
      <c r="X5" s="81" t="str">
        <f>Calendar!D4</f>
        <v>M</v>
      </c>
      <c r="Y5" s="81" t="str">
        <f>Calendar!E4</f>
        <v>T</v>
      </c>
      <c r="Z5" s="81" t="str">
        <f>Calendar!F4</f>
        <v>W</v>
      </c>
      <c r="AA5" s="81" t="str">
        <f>Calendar!G4</f>
        <v>H</v>
      </c>
      <c r="AB5" s="81" t="str">
        <f>Calendar!H4</f>
        <v>F</v>
      </c>
      <c r="AC5" s="81" t="str">
        <f>Calendar!I4</f>
        <v>S</v>
      </c>
      <c r="AD5" s="49"/>
    </row>
    <row r="6" spans="1:30" s="27" customFormat="1" ht="15.75" customHeight="1" x14ac:dyDescent="0.25">
      <c r="A6" s="26"/>
      <c r="B6" s="27" t="s">
        <v>1</v>
      </c>
      <c r="C6" s="26"/>
      <c r="D6" s="45"/>
      <c r="E6" s="29"/>
      <c r="F6" s="109">
        <f>E6*24</f>
        <v>0</v>
      </c>
      <c r="G6" s="31"/>
      <c r="H6" s="31"/>
      <c r="I6" s="32">
        <f>SUM(G6*24/2080)</f>
        <v>0</v>
      </c>
      <c r="J6" s="32">
        <f>ROUND(I6, 4)</f>
        <v>0</v>
      </c>
      <c r="K6" s="32">
        <f>SUM(H6*24/2080)</f>
        <v>0</v>
      </c>
      <c r="L6" s="32">
        <f>ROUND(K6, 4)</f>
        <v>0</v>
      </c>
      <c r="M6" s="106">
        <f>J6*F6</f>
        <v>0</v>
      </c>
      <c r="N6" s="32">
        <f>L6*F6</f>
        <v>0</v>
      </c>
      <c r="O6" s="29"/>
      <c r="P6" s="30">
        <f t="shared" ref="P6:P17" si="0">(O6)*24</f>
        <v>0</v>
      </c>
      <c r="Q6" s="86">
        <f t="shared" ref="Q6:Q17" si="1">SUM(P6*(G6*24/2080))-(P6*(H6*24/2080))</f>
        <v>0</v>
      </c>
      <c r="R6" s="87">
        <f t="shared" ref="R6:R17" si="2">SUM(M6-N6)</f>
        <v>0</v>
      </c>
      <c r="S6" s="86">
        <f>Q6+R6</f>
        <v>0</v>
      </c>
      <c r="T6" s="88"/>
      <c r="U6" s="89"/>
      <c r="V6" s="41"/>
      <c r="W6" s="83">
        <f>Calendar!C5</f>
        <v>0</v>
      </c>
      <c r="X6" s="80" t="str">
        <f>Calendar!D5</f>
        <v/>
      </c>
      <c r="Y6" s="80" t="str">
        <f>Calendar!E5</f>
        <v/>
      </c>
      <c r="Z6" s="80" t="str">
        <f>Calendar!F5</f>
        <v/>
      </c>
      <c r="AA6" s="80">
        <f>Calendar!G5</f>
        <v>45505</v>
      </c>
      <c r="AB6" s="80">
        <f>Calendar!H5</f>
        <v>45506</v>
      </c>
      <c r="AC6" s="80">
        <f>Calendar!I5</f>
        <v>45507</v>
      </c>
      <c r="AD6" s="50"/>
    </row>
    <row r="7" spans="1:30" s="27" customFormat="1" ht="15.75" customHeight="1" x14ac:dyDescent="0.25">
      <c r="A7" s="26"/>
      <c r="B7" s="27" t="s">
        <v>1</v>
      </c>
      <c r="C7" s="26"/>
      <c r="D7" s="45"/>
      <c r="E7" s="29"/>
      <c r="F7" s="109">
        <f t="shared" ref="F7:F41" si="3">E7*24</f>
        <v>0</v>
      </c>
      <c r="G7" s="31"/>
      <c r="H7" s="31"/>
      <c r="I7" s="32">
        <f t="shared" ref="I7:I22" si="4">SUM(G7*24/2080)</f>
        <v>0</v>
      </c>
      <c r="J7" s="32">
        <f t="shared" ref="J7:J34" si="5">ROUND(I7, 4)</f>
        <v>0</v>
      </c>
      <c r="K7" s="32">
        <f t="shared" ref="K7:K22" si="6">SUM(H7*24/2080)</f>
        <v>0</v>
      </c>
      <c r="L7" s="32">
        <f t="shared" ref="L7:L34" si="7">ROUND(K7, 4)</f>
        <v>0</v>
      </c>
      <c r="M7" s="32">
        <f t="shared" ref="M7:M22" si="8">J7*F7</f>
        <v>0</v>
      </c>
      <c r="N7" s="32">
        <f t="shared" ref="N7:N22" si="9">L7*F7</f>
        <v>0</v>
      </c>
      <c r="O7" s="29"/>
      <c r="P7" s="30">
        <f t="shared" si="0"/>
        <v>0</v>
      </c>
      <c r="Q7" s="86">
        <f t="shared" si="1"/>
        <v>0</v>
      </c>
      <c r="R7" s="87">
        <f t="shared" si="2"/>
        <v>0</v>
      </c>
      <c r="S7" s="86">
        <f t="shared" ref="S7:S17" si="10">S6+Q7+R7</f>
        <v>0</v>
      </c>
      <c r="T7" s="88"/>
      <c r="U7" s="89"/>
      <c r="V7" s="41"/>
      <c r="W7" s="82">
        <f>Calendar!C6</f>
        <v>45508</v>
      </c>
      <c r="X7" s="82">
        <f>Calendar!D6</f>
        <v>45509</v>
      </c>
      <c r="Y7" s="82">
        <f>Calendar!E6</f>
        <v>45510</v>
      </c>
      <c r="Z7" s="82">
        <f>Calendar!F6</f>
        <v>45511</v>
      </c>
      <c r="AA7" s="82">
        <f>Calendar!G6</f>
        <v>45512</v>
      </c>
      <c r="AB7" s="82">
        <f>Calendar!H6</f>
        <v>45513</v>
      </c>
      <c r="AC7" s="82">
        <f>Calendar!I6</f>
        <v>45514</v>
      </c>
      <c r="AD7" s="50"/>
    </row>
    <row r="8" spans="1:30" s="27" customFormat="1" ht="15.75" customHeight="1" x14ac:dyDescent="0.25">
      <c r="A8" s="26"/>
      <c r="B8" s="27" t="s">
        <v>1</v>
      </c>
      <c r="C8" s="26"/>
      <c r="D8" s="45"/>
      <c r="E8" s="29"/>
      <c r="F8" s="109">
        <f t="shared" si="3"/>
        <v>0</v>
      </c>
      <c r="G8" s="31"/>
      <c r="H8" s="31"/>
      <c r="I8" s="32">
        <f t="shared" si="4"/>
        <v>0</v>
      </c>
      <c r="J8" s="32">
        <f t="shared" si="5"/>
        <v>0</v>
      </c>
      <c r="K8" s="32">
        <f t="shared" si="6"/>
        <v>0</v>
      </c>
      <c r="L8" s="32">
        <f t="shared" si="7"/>
        <v>0</v>
      </c>
      <c r="M8" s="32">
        <f t="shared" si="8"/>
        <v>0</v>
      </c>
      <c r="N8" s="32">
        <f t="shared" si="9"/>
        <v>0</v>
      </c>
      <c r="O8" s="29"/>
      <c r="P8" s="30">
        <f t="shared" si="0"/>
        <v>0</v>
      </c>
      <c r="Q8" s="86">
        <f t="shared" si="1"/>
        <v>0</v>
      </c>
      <c r="R8" s="87">
        <f t="shared" si="2"/>
        <v>0</v>
      </c>
      <c r="S8" s="86">
        <f t="shared" si="10"/>
        <v>0</v>
      </c>
      <c r="T8" s="88"/>
      <c r="U8" s="89"/>
      <c r="V8" s="41"/>
      <c r="W8" s="80">
        <f>Calendar!C7</f>
        <v>45515</v>
      </c>
      <c r="X8" s="80">
        <f>Calendar!D7</f>
        <v>45516</v>
      </c>
      <c r="Y8" s="80">
        <f>Calendar!E7</f>
        <v>45517</v>
      </c>
      <c r="Z8" s="80">
        <f>Calendar!F7</f>
        <v>45518</v>
      </c>
      <c r="AA8" s="80">
        <f>Calendar!G7</f>
        <v>45519</v>
      </c>
      <c r="AB8" s="80">
        <f>Calendar!H7</f>
        <v>45520</v>
      </c>
      <c r="AC8" s="80">
        <f>Calendar!I7</f>
        <v>45521</v>
      </c>
      <c r="AD8" s="50"/>
    </row>
    <row r="9" spans="1:30" s="27" customFormat="1" ht="15.75" customHeight="1" x14ac:dyDescent="0.25">
      <c r="A9" s="26"/>
      <c r="B9" s="27" t="s">
        <v>1</v>
      </c>
      <c r="C9" s="26"/>
      <c r="D9" s="45"/>
      <c r="E9" s="29"/>
      <c r="F9" s="109">
        <f t="shared" si="3"/>
        <v>0</v>
      </c>
      <c r="G9" s="31"/>
      <c r="H9" s="31"/>
      <c r="I9" s="32">
        <f t="shared" si="4"/>
        <v>0</v>
      </c>
      <c r="J9" s="32">
        <f t="shared" si="5"/>
        <v>0</v>
      </c>
      <c r="K9" s="32">
        <f t="shared" si="6"/>
        <v>0</v>
      </c>
      <c r="L9" s="32">
        <f t="shared" si="7"/>
        <v>0</v>
      </c>
      <c r="M9" s="32">
        <f t="shared" si="8"/>
        <v>0</v>
      </c>
      <c r="N9" s="32">
        <f t="shared" si="9"/>
        <v>0</v>
      </c>
      <c r="O9" s="29"/>
      <c r="P9" s="30">
        <f t="shared" si="0"/>
        <v>0</v>
      </c>
      <c r="Q9" s="86">
        <f t="shared" si="1"/>
        <v>0</v>
      </c>
      <c r="R9" s="87">
        <f t="shared" si="2"/>
        <v>0</v>
      </c>
      <c r="S9" s="86">
        <f t="shared" si="10"/>
        <v>0</v>
      </c>
      <c r="T9" s="88"/>
      <c r="U9" s="89"/>
      <c r="V9" s="41"/>
      <c r="W9" s="82">
        <f>Calendar!C8</f>
        <v>45522</v>
      </c>
      <c r="X9" s="82">
        <f>Calendar!D8</f>
        <v>45523</v>
      </c>
      <c r="Y9" s="82">
        <f>Calendar!E8</f>
        <v>45524</v>
      </c>
      <c r="Z9" s="82">
        <f>Calendar!F8</f>
        <v>45525</v>
      </c>
      <c r="AA9" s="82">
        <f>Calendar!G8</f>
        <v>45526</v>
      </c>
      <c r="AB9" s="82">
        <f>Calendar!H8</f>
        <v>45527</v>
      </c>
      <c r="AC9" s="82">
        <f>Calendar!I8</f>
        <v>45528</v>
      </c>
      <c r="AD9" s="50"/>
    </row>
    <row r="10" spans="1:30" s="27" customFormat="1" ht="15.75" customHeight="1" x14ac:dyDescent="0.25">
      <c r="A10" s="26"/>
      <c r="B10" s="27" t="s">
        <v>1</v>
      </c>
      <c r="C10" s="26"/>
      <c r="D10" s="45"/>
      <c r="E10" s="29"/>
      <c r="F10" s="109">
        <f t="shared" si="3"/>
        <v>0</v>
      </c>
      <c r="G10" s="31"/>
      <c r="H10" s="31"/>
      <c r="I10" s="32">
        <f t="shared" si="4"/>
        <v>0</v>
      </c>
      <c r="J10" s="32">
        <f t="shared" si="5"/>
        <v>0</v>
      </c>
      <c r="K10" s="32">
        <f t="shared" si="6"/>
        <v>0</v>
      </c>
      <c r="L10" s="32">
        <f t="shared" si="7"/>
        <v>0</v>
      </c>
      <c r="M10" s="32">
        <f t="shared" si="8"/>
        <v>0</v>
      </c>
      <c r="N10" s="32">
        <f t="shared" si="9"/>
        <v>0</v>
      </c>
      <c r="O10" s="29"/>
      <c r="P10" s="30">
        <f t="shared" si="0"/>
        <v>0</v>
      </c>
      <c r="Q10" s="86">
        <f t="shared" si="1"/>
        <v>0</v>
      </c>
      <c r="R10" s="87">
        <f t="shared" si="2"/>
        <v>0</v>
      </c>
      <c r="S10" s="86">
        <f t="shared" si="10"/>
        <v>0</v>
      </c>
      <c r="T10" s="90"/>
      <c r="U10" s="91"/>
      <c r="V10" s="41"/>
      <c r="W10" s="80">
        <f>Calendar!C9</f>
        <v>45529</v>
      </c>
      <c r="X10" s="80">
        <f>Calendar!D9</f>
        <v>45530</v>
      </c>
      <c r="Y10" s="80">
        <f>Calendar!E9</f>
        <v>45531</v>
      </c>
      <c r="Z10" s="80">
        <f>Calendar!F9</f>
        <v>45532</v>
      </c>
      <c r="AA10" s="80">
        <f>Calendar!G9</f>
        <v>45533</v>
      </c>
      <c r="AB10" s="80">
        <f>Calendar!H9</f>
        <v>45534</v>
      </c>
      <c r="AC10" s="80">
        <f>Calendar!I9</f>
        <v>45535</v>
      </c>
      <c r="AD10" s="50"/>
    </row>
    <row r="11" spans="1:30" s="27" customFormat="1" ht="15.75" customHeight="1" x14ac:dyDescent="0.25">
      <c r="A11" s="26"/>
      <c r="B11" s="27" t="s">
        <v>1</v>
      </c>
      <c r="C11" s="26"/>
      <c r="D11" s="45"/>
      <c r="E11" s="29"/>
      <c r="F11" s="109">
        <f t="shared" si="3"/>
        <v>0</v>
      </c>
      <c r="G11" s="31"/>
      <c r="H11" s="31"/>
      <c r="I11" s="32">
        <f t="shared" ref="I11:I18" si="11">SUM(G11*24/2080)</f>
        <v>0</v>
      </c>
      <c r="J11" s="32">
        <f t="shared" ref="J11:J18" si="12">ROUND(I11, 4)</f>
        <v>0</v>
      </c>
      <c r="K11" s="32">
        <f t="shared" ref="K11:K18" si="13">SUM(H11*24/2080)</f>
        <v>0</v>
      </c>
      <c r="L11" s="32">
        <f t="shared" ref="L11:L18" si="14">ROUND(K11, 4)</f>
        <v>0</v>
      </c>
      <c r="M11" s="32">
        <f t="shared" ref="M11:M18" si="15">J11*F11</f>
        <v>0</v>
      </c>
      <c r="N11" s="32">
        <f t="shared" ref="N11:N18" si="16">L11*F11</f>
        <v>0</v>
      </c>
      <c r="O11" s="29"/>
      <c r="P11" s="30">
        <f t="shared" si="0"/>
        <v>0</v>
      </c>
      <c r="Q11" s="86">
        <f t="shared" si="1"/>
        <v>0</v>
      </c>
      <c r="R11" s="87">
        <f t="shared" si="2"/>
        <v>0</v>
      </c>
      <c r="S11" s="86">
        <f t="shared" si="10"/>
        <v>0</v>
      </c>
      <c r="T11" s="90"/>
      <c r="U11" s="91"/>
      <c r="V11" s="41"/>
      <c r="W11" s="82" t="str">
        <f>Calendar!C10</f>
        <v/>
      </c>
      <c r="X11" s="82" t="str">
        <f>Calendar!D10</f>
        <v/>
      </c>
      <c r="Y11" s="82" t="str">
        <f>Calendar!E10</f>
        <v/>
      </c>
      <c r="Z11" s="82" t="str">
        <f>Calendar!F10</f>
        <v/>
      </c>
      <c r="AA11" s="82" t="str">
        <f>Calendar!G10</f>
        <v/>
      </c>
      <c r="AB11" s="82" t="str">
        <f>Calendar!H10</f>
        <v/>
      </c>
      <c r="AC11" s="82" t="str">
        <f>Calendar!I10</f>
        <v/>
      </c>
      <c r="AD11" s="50"/>
    </row>
    <row r="12" spans="1:30" s="27" customFormat="1" ht="15.75" customHeight="1" x14ac:dyDescent="0.25">
      <c r="A12" s="26"/>
      <c r="B12" s="27" t="s">
        <v>1</v>
      </c>
      <c r="C12" s="26"/>
      <c r="D12" s="45"/>
      <c r="E12" s="29"/>
      <c r="F12" s="109">
        <f t="shared" si="3"/>
        <v>0</v>
      </c>
      <c r="G12" s="31"/>
      <c r="H12" s="31"/>
      <c r="I12" s="32">
        <f t="shared" si="11"/>
        <v>0</v>
      </c>
      <c r="J12" s="32">
        <f t="shared" si="12"/>
        <v>0</v>
      </c>
      <c r="K12" s="32">
        <f t="shared" si="13"/>
        <v>0</v>
      </c>
      <c r="L12" s="32">
        <f t="shared" si="14"/>
        <v>0</v>
      </c>
      <c r="M12" s="32">
        <f t="shared" si="15"/>
        <v>0</v>
      </c>
      <c r="N12" s="32">
        <f t="shared" si="16"/>
        <v>0</v>
      </c>
      <c r="O12" s="29"/>
      <c r="P12" s="30">
        <f t="shared" si="0"/>
        <v>0</v>
      </c>
      <c r="Q12" s="86">
        <f t="shared" si="1"/>
        <v>0</v>
      </c>
      <c r="R12" s="87">
        <f t="shared" si="2"/>
        <v>0</v>
      </c>
      <c r="S12" s="86">
        <f t="shared" si="10"/>
        <v>0</v>
      </c>
      <c r="T12" s="90"/>
      <c r="U12" s="91"/>
      <c r="V12" s="34"/>
      <c r="W12" s="51"/>
      <c r="X12" s="51"/>
      <c r="Y12" s="51"/>
      <c r="Z12" s="51"/>
      <c r="AA12" s="51"/>
      <c r="AB12" s="51"/>
      <c r="AC12" s="51"/>
      <c r="AD12" s="28"/>
    </row>
    <row r="13" spans="1:30" s="27" customFormat="1" ht="15.75" customHeight="1" thickBot="1" x14ac:dyDescent="0.3">
      <c r="A13" s="26"/>
      <c r="B13" s="27" t="s">
        <v>1</v>
      </c>
      <c r="C13" s="26"/>
      <c r="D13" s="45"/>
      <c r="E13" s="29"/>
      <c r="F13" s="109">
        <f t="shared" si="3"/>
        <v>0</v>
      </c>
      <c r="G13" s="31"/>
      <c r="H13" s="31"/>
      <c r="I13" s="32">
        <f t="shared" si="11"/>
        <v>0</v>
      </c>
      <c r="J13" s="32">
        <f t="shared" si="12"/>
        <v>0</v>
      </c>
      <c r="K13" s="32">
        <f t="shared" si="13"/>
        <v>0</v>
      </c>
      <c r="L13" s="32">
        <f t="shared" si="14"/>
        <v>0</v>
      </c>
      <c r="M13" s="32">
        <f t="shared" si="15"/>
        <v>0</v>
      </c>
      <c r="N13" s="32">
        <f t="shared" si="16"/>
        <v>0</v>
      </c>
      <c r="O13" s="29"/>
      <c r="P13" s="30">
        <f t="shared" si="0"/>
        <v>0</v>
      </c>
      <c r="Q13" s="86">
        <f t="shared" si="1"/>
        <v>0</v>
      </c>
      <c r="R13" s="87">
        <f t="shared" si="2"/>
        <v>0</v>
      </c>
      <c r="S13" s="86">
        <f t="shared" si="10"/>
        <v>0</v>
      </c>
      <c r="T13" s="90"/>
      <c r="U13" s="91"/>
      <c r="V13" s="34"/>
      <c r="W13" s="54"/>
      <c r="X13" s="54"/>
      <c r="Y13" s="54"/>
      <c r="Z13" s="55"/>
      <c r="AA13" s="55"/>
      <c r="AB13" s="55"/>
      <c r="AC13" s="34"/>
      <c r="AD13" s="28"/>
    </row>
    <row r="14" spans="1:30" s="27" customFormat="1" ht="15.75" customHeight="1" x14ac:dyDescent="0.25">
      <c r="A14" s="26"/>
      <c r="B14" s="27" t="s">
        <v>1</v>
      </c>
      <c r="C14" s="26"/>
      <c r="D14" s="45"/>
      <c r="E14" s="29"/>
      <c r="F14" s="109">
        <f t="shared" si="3"/>
        <v>0</v>
      </c>
      <c r="G14" s="31"/>
      <c r="H14" s="31"/>
      <c r="I14" s="32">
        <f t="shared" si="11"/>
        <v>0</v>
      </c>
      <c r="J14" s="32">
        <f t="shared" si="12"/>
        <v>0</v>
      </c>
      <c r="K14" s="32">
        <f t="shared" si="13"/>
        <v>0</v>
      </c>
      <c r="L14" s="32">
        <f t="shared" si="14"/>
        <v>0</v>
      </c>
      <c r="M14" s="32">
        <f t="shared" si="15"/>
        <v>0</v>
      </c>
      <c r="N14" s="32">
        <f t="shared" si="16"/>
        <v>0</v>
      </c>
      <c r="O14" s="29"/>
      <c r="P14" s="30">
        <f t="shared" si="0"/>
        <v>0</v>
      </c>
      <c r="Q14" s="86">
        <f t="shared" si="1"/>
        <v>0</v>
      </c>
      <c r="R14" s="87">
        <f t="shared" si="2"/>
        <v>0</v>
      </c>
      <c r="S14" s="86">
        <f t="shared" si="10"/>
        <v>0</v>
      </c>
      <c r="T14" s="90"/>
      <c r="U14" s="91"/>
      <c r="V14" s="41"/>
      <c r="W14" s="153" t="s">
        <v>45</v>
      </c>
      <c r="X14" s="152"/>
      <c r="Y14" s="151" t="s">
        <v>49</v>
      </c>
      <c r="Z14" s="152"/>
      <c r="AA14" s="158" t="s">
        <v>46</v>
      </c>
      <c r="AB14" s="159"/>
      <c r="AC14" s="42"/>
      <c r="AD14" s="28"/>
    </row>
    <row r="15" spans="1:30" s="27" customFormat="1" ht="15.75" customHeight="1" x14ac:dyDescent="0.25">
      <c r="A15" s="26"/>
      <c r="B15" s="27" t="s">
        <v>1</v>
      </c>
      <c r="C15" s="26"/>
      <c r="D15" s="45"/>
      <c r="E15" s="29"/>
      <c r="F15" s="109">
        <f t="shared" si="3"/>
        <v>0</v>
      </c>
      <c r="G15" s="31"/>
      <c r="H15" s="31"/>
      <c r="I15" s="32">
        <f t="shared" si="11"/>
        <v>0</v>
      </c>
      <c r="J15" s="32">
        <f t="shared" si="12"/>
        <v>0</v>
      </c>
      <c r="K15" s="32">
        <f t="shared" si="13"/>
        <v>0</v>
      </c>
      <c r="L15" s="32">
        <f t="shared" si="14"/>
        <v>0</v>
      </c>
      <c r="M15" s="32">
        <f t="shared" si="15"/>
        <v>0</v>
      </c>
      <c r="N15" s="32">
        <f t="shared" si="16"/>
        <v>0</v>
      </c>
      <c r="O15" s="29"/>
      <c r="P15" s="30">
        <f t="shared" si="0"/>
        <v>0</v>
      </c>
      <c r="Q15" s="86">
        <f t="shared" si="1"/>
        <v>0</v>
      </c>
      <c r="R15" s="87">
        <f t="shared" si="2"/>
        <v>0</v>
      </c>
      <c r="S15" s="86">
        <f t="shared" si="10"/>
        <v>0</v>
      </c>
      <c r="T15" s="90"/>
      <c r="U15" s="91"/>
      <c r="V15" s="41"/>
      <c r="W15" s="143">
        <v>86.667000000000002</v>
      </c>
      <c r="X15" s="144"/>
      <c r="Y15" s="155">
        <v>11</v>
      </c>
      <c r="Z15" s="156"/>
      <c r="AA15" s="139">
        <f>W15/Y15</f>
        <v>7.8788181818181817</v>
      </c>
      <c r="AB15" s="140"/>
      <c r="AC15" s="42"/>
      <c r="AD15" s="28"/>
    </row>
    <row r="16" spans="1:30" s="27" customFormat="1" ht="15.75" customHeight="1" x14ac:dyDescent="0.25">
      <c r="A16" s="26"/>
      <c r="B16" s="27" t="s">
        <v>1</v>
      </c>
      <c r="C16" s="26"/>
      <c r="D16" s="45"/>
      <c r="E16" s="29"/>
      <c r="F16" s="109">
        <f t="shared" si="3"/>
        <v>0</v>
      </c>
      <c r="G16" s="31"/>
      <c r="H16" s="31"/>
      <c r="I16" s="32">
        <f t="shared" si="11"/>
        <v>0</v>
      </c>
      <c r="J16" s="32">
        <f t="shared" si="12"/>
        <v>0</v>
      </c>
      <c r="K16" s="32">
        <f t="shared" si="13"/>
        <v>0</v>
      </c>
      <c r="L16" s="32">
        <f t="shared" si="14"/>
        <v>0</v>
      </c>
      <c r="M16" s="32">
        <f t="shared" si="15"/>
        <v>0</v>
      </c>
      <c r="N16" s="32">
        <f t="shared" si="16"/>
        <v>0</v>
      </c>
      <c r="O16" s="29"/>
      <c r="P16" s="30">
        <f t="shared" si="0"/>
        <v>0</v>
      </c>
      <c r="Q16" s="86">
        <f t="shared" si="1"/>
        <v>0</v>
      </c>
      <c r="R16" s="87">
        <f t="shared" si="2"/>
        <v>0</v>
      </c>
      <c r="S16" s="86">
        <f t="shared" si="10"/>
        <v>0</v>
      </c>
      <c r="T16" s="90"/>
      <c r="U16" s="91"/>
      <c r="V16" s="41"/>
      <c r="W16" s="145"/>
      <c r="X16" s="142"/>
      <c r="Y16" s="141"/>
      <c r="Z16" s="142"/>
      <c r="AA16" s="141"/>
      <c r="AB16" s="157"/>
      <c r="AC16" s="42"/>
      <c r="AD16" s="39"/>
    </row>
    <row r="17" spans="1:30" s="27" customFormat="1" ht="15.75" customHeight="1" x14ac:dyDescent="0.25">
      <c r="A17" s="26"/>
      <c r="B17" s="27" t="s">
        <v>1</v>
      </c>
      <c r="C17" s="26"/>
      <c r="D17" s="45"/>
      <c r="E17" s="29"/>
      <c r="F17" s="109">
        <f t="shared" ref="F17:F24" si="17">E17*24</f>
        <v>0</v>
      </c>
      <c r="G17" s="31"/>
      <c r="H17" s="31"/>
      <c r="I17" s="32">
        <f t="shared" si="11"/>
        <v>0</v>
      </c>
      <c r="J17" s="32">
        <f t="shared" si="12"/>
        <v>0</v>
      </c>
      <c r="K17" s="32">
        <f t="shared" si="13"/>
        <v>0</v>
      </c>
      <c r="L17" s="32">
        <f t="shared" si="14"/>
        <v>0</v>
      </c>
      <c r="M17" s="32">
        <f t="shared" si="15"/>
        <v>0</v>
      </c>
      <c r="N17" s="32">
        <f t="shared" si="16"/>
        <v>0</v>
      </c>
      <c r="O17" s="29"/>
      <c r="P17" s="30">
        <f t="shared" si="0"/>
        <v>0</v>
      </c>
      <c r="Q17" s="86">
        <f t="shared" si="1"/>
        <v>0</v>
      </c>
      <c r="R17" s="87">
        <f t="shared" si="2"/>
        <v>0</v>
      </c>
      <c r="S17" s="86">
        <f t="shared" si="10"/>
        <v>0</v>
      </c>
      <c r="T17" s="90"/>
      <c r="U17" s="91"/>
      <c r="V17" s="41"/>
      <c r="W17" s="131" t="s">
        <v>46</v>
      </c>
      <c r="X17" s="132"/>
      <c r="Y17" s="128" t="s">
        <v>48</v>
      </c>
      <c r="Z17" s="130"/>
      <c r="AA17" s="128" t="s">
        <v>47</v>
      </c>
      <c r="AB17" s="129"/>
      <c r="AC17" s="43"/>
      <c r="AD17" s="28"/>
    </row>
    <row r="18" spans="1:30" s="27" customFormat="1" ht="15.75" customHeight="1" x14ac:dyDescent="0.25">
      <c r="A18" s="26"/>
      <c r="B18" s="27" t="s">
        <v>1</v>
      </c>
      <c r="C18" s="26"/>
      <c r="D18" s="45"/>
      <c r="E18" s="29"/>
      <c r="F18" s="109">
        <f t="shared" si="17"/>
        <v>0</v>
      </c>
      <c r="G18" s="31"/>
      <c r="H18" s="31"/>
      <c r="I18" s="32">
        <f t="shared" si="11"/>
        <v>0</v>
      </c>
      <c r="J18" s="32">
        <f t="shared" si="12"/>
        <v>0</v>
      </c>
      <c r="K18" s="32">
        <f t="shared" si="13"/>
        <v>0</v>
      </c>
      <c r="L18" s="32">
        <f t="shared" si="14"/>
        <v>0</v>
      </c>
      <c r="M18" s="32">
        <f t="shared" si="15"/>
        <v>0</v>
      </c>
      <c r="N18" s="32">
        <f t="shared" si="16"/>
        <v>0</v>
      </c>
      <c r="O18" s="29"/>
      <c r="P18" s="30">
        <f>(O18)*24</f>
        <v>0</v>
      </c>
      <c r="Q18" s="86">
        <f>SUM(P18*(G18*24/2080))-(P18*(H18*24/2080))</f>
        <v>0</v>
      </c>
      <c r="R18" s="87">
        <f>SUM(M18-N18)</f>
        <v>0</v>
      </c>
      <c r="S18" s="86">
        <f>S17+Q18+R18</f>
        <v>0</v>
      </c>
      <c r="T18" s="90"/>
      <c r="U18" s="91"/>
      <c r="V18" s="41"/>
      <c r="W18" s="143">
        <f>AA15</f>
        <v>7.8788181818181817</v>
      </c>
      <c r="X18" s="144"/>
      <c r="Y18" s="155">
        <v>5</v>
      </c>
      <c r="Z18" s="156"/>
      <c r="AA18" s="139">
        <f>W18*Y18</f>
        <v>39.394090909090906</v>
      </c>
      <c r="AB18" s="140"/>
      <c r="AC18" s="43"/>
      <c r="AD18" s="28"/>
    </row>
    <row r="19" spans="1:30" s="27" customFormat="1" ht="15.75" customHeight="1" x14ac:dyDescent="0.3">
      <c r="A19" s="26"/>
      <c r="B19" s="27" t="s">
        <v>1</v>
      </c>
      <c r="C19" s="26"/>
      <c r="D19" s="45"/>
      <c r="E19" s="29"/>
      <c r="F19" s="109">
        <f t="shared" si="17"/>
        <v>0</v>
      </c>
      <c r="G19" s="31"/>
      <c r="H19" s="31"/>
      <c r="I19" s="32">
        <f t="shared" si="4"/>
        <v>0</v>
      </c>
      <c r="J19" s="32">
        <f t="shared" si="5"/>
        <v>0</v>
      </c>
      <c r="K19" s="32">
        <f t="shared" si="6"/>
        <v>0</v>
      </c>
      <c r="L19" s="32">
        <f t="shared" si="7"/>
        <v>0</v>
      </c>
      <c r="M19" s="32">
        <f t="shared" si="8"/>
        <v>0</v>
      </c>
      <c r="N19" s="32">
        <f t="shared" si="9"/>
        <v>0</v>
      </c>
      <c r="O19" s="29"/>
      <c r="P19" s="30">
        <f>(O19)*24</f>
        <v>0</v>
      </c>
      <c r="Q19" s="86">
        <f>SUM(P19*(G19*24/2080))-(P19*(H19*24/2080))</f>
        <v>0</v>
      </c>
      <c r="R19" s="87">
        <f>SUM(M19-N19)</f>
        <v>0</v>
      </c>
      <c r="S19" s="86">
        <f>S18+Q19+R19</f>
        <v>0</v>
      </c>
      <c r="T19" s="90"/>
      <c r="U19" s="91"/>
      <c r="V19" s="52"/>
      <c r="W19" s="57"/>
      <c r="X19" s="37"/>
      <c r="Y19" s="37"/>
      <c r="Z19" s="37"/>
      <c r="AA19" s="137" t="s">
        <v>55</v>
      </c>
      <c r="AB19" s="138"/>
      <c r="AC19" s="53"/>
      <c r="AD19" s="28"/>
    </row>
    <row r="20" spans="1:30" s="27" customFormat="1" ht="15.75" customHeight="1" x14ac:dyDescent="0.25">
      <c r="A20" s="26"/>
      <c r="B20" s="27" t="s">
        <v>1</v>
      </c>
      <c r="C20" s="26"/>
      <c r="D20" s="45"/>
      <c r="E20" s="29"/>
      <c r="F20" s="109">
        <f t="shared" si="17"/>
        <v>0</v>
      </c>
      <c r="G20" s="31"/>
      <c r="H20" s="31"/>
      <c r="I20" s="32">
        <f t="shared" si="4"/>
        <v>0</v>
      </c>
      <c r="J20" s="32">
        <f t="shared" si="5"/>
        <v>0</v>
      </c>
      <c r="K20" s="32">
        <f t="shared" si="6"/>
        <v>0</v>
      </c>
      <c r="L20" s="32">
        <f t="shared" si="7"/>
        <v>0</v>
      </c>
      <c r="M20" s="32">
        <f t="shared" si="8"/>
        <v>0</v>
      </c>
      <c r="N20" s="32">
        <f t="shared" si="9"/>
        <v>0</v>
      </c>
      <c r="O20" s="29"/>
      <c r="P20" s="30">
        <f>(O20)*24</f>
        <v>0</v>
      </c>
      <c r="Q20" s="86">
        <f>SUM(P20*(G20*24/2080))-(P20*(H20*24/2080))</f>
        <v>0</v>
      </c>
      <c r="R20" s="87">
        <f>SUM(M20-N20)</f>
        <v>0</v>
      </c>
      <c r="S20" s="86">
        <f>S19+Q20+R20</f>
        <v>0</v>
      </c>
      <c r="T20" s="90"/>
      <c r="U20" s="91"/>
      <c r="V20" s="52"/>
      <c r="W20" s="58"/>
      <c r="X20" s="44"/>
      <c r="Y20" s="37"/>
      <c r="Z20" s="37"/>
      <c r="AA20" s="133" t="s">
        <v>50</v>
      </c>
      <c r="AB20" s="134"/>
      <c r="AC20" s="53"/>
      <c r="AD20" s="28"/>
    </row>
    <row r="21" spans="1:30" s="27" customFormat="1" ht="15.75" customHeight="1" thickBot="1" x14ac:dyDescent="0.3">
      <c r="A21" s="26"/>
      <c r="B21" s="27" t="s">
        <v>1</v>
      </c>
      <c r="C21" s="26"/>
      <c r="D21" s="45"/>
      <c r="E21" s="29"/>
      <c r="F21" s="109">
        <f t="shared" si="17"/>
        <v>0</v>
      </c>
      <c r="G21" s="31"/>
      <c r="H21" s="31"/>
      <c r="I21" s="32">
        <f t="shared" si="4"/>
        <v>0</v>
      </c>
      <c r="J21" s="32">
        <f t="shared" si="5"/>
        <v>0</v>
      </c>
      <c r="K21" s="32">
        <f t="shared" si="6"/>
        <v>0</v>
      </c>
      <c r="L21" s="32">
        <f t="shared" si="7"/>
        <v>0</v>
      </c>
      <c r="M21" s="32">
        <f t="shared" si="8"/>
        <v>0</v>
      </c>
      <c r="N21" s="32">
        <f t="shared" si="9"/>
        <v>0</v>
      </c>
      <c r="O21" s="29"/>
      <c r="P21" s="30">
        <f>(O21)*24</f>
        <v>0</v>
      </c>
      <c r="Q21" s="86">
        <f>SUM(P21*(G21*24/2080))-(P21*(H21*24/2080))</f>
        <v>0</v>
      </c>
      <c r="R21" s="87">
        <f>SUM(M21-N21)</f>
        <v>0</v>
      </c>
      <c r="S21" s="86">
        <f>S20+Q21+R21</f>
        <v>0</v>
      </c>
      <c r="T21" s="90"/>
      <c r="U21" s="91"/>
      <c r="V21" s="52"/>
      <c r="W21" s="59"/>
      <c r="X21" s="60"/>
      <c r="Y21" s="61"/>
      <c r="Z21" s="61"/>
      <c r="AA21" s="135">
        <f>AA18/24</f>
        <v>1.6414204545454545</v>
      </c>
      <c r="AB21" s="136"/>
      <c r="AC21" s="53"/>
      <c r="AD21" s="28"/>
    </row>
    <row r="22" spans="1:30" s="27" customFormat="1" ht="15.75" customHeight="1" x14ac:dyDescent="0.25">
      <c r="A22" s="26"/>
      <c r="B22" s="27" t="s">
        <v>1</v>
      </c>
      <c r="C22" s="26"/>
      <c r="D22" s="45"/>
      <c r="E22" s="29"/>
      <c r="F22" s="109">
        <f t="shared" si="17"/>
        <v>0</v>
      </c>
      <c r="G22" s="31"/>
      <c r="H22" s="31"/>
      <c r="I22" s="32">
        <f t="shared" si="4"/>
        <v>0</v>
      </c>
      <c r="J22" s="32">
        <f t="shared" si="5"/>
        <v>0</v>
      </c>
      <c r="K22" s="32">
        <f t="shared" si="6"/>
        <v>0</v>
      </c>
      <c r="L22" s="32">
        <f t="shared" si="7"/>
        <v>0</v>
      </c>
      <c r="M22" s="32">
        <f t="shared" si="8"/>
        <v>0</v>
      </c>
      <c r="N22" s="32">
        <f t="shared" si="9"/>
        <v>0</v>
      </c>
      <c r="O22" s="29"/>
      <c r="P22" s="30">
        <f>(O22)*24</f>
        <v>0</v>
      </c>
      <c r="Q22" s="86">
        <f>SUM(P22*(G22*24/2080))-(P22*(H22*24/2080))</f>
        <v>0</v>
      </c>
      <c r="R22" s="87">
        <f>SUM(M22-N22)</f>
        <v>0</v>
      </c>
      <c r="S22" s="86">
        <f>S21+Q22+R22</f>
        <v>0</v>
      </c>
      <c r="T22" s="90"/>
      <c r="U22" s="91"/>
      <c r="V22" s="37"/>
      <c r="Z22" s="56"/>
      <c r="AA22" s="56"/>
      <c r="AB22" s="56"/>
      <c r="AC22" s="37"/>
      <c r="AD22" s="28"/>
    </row>
    <row r="23" spans="1:30" s="27" customFormat="1" ht="15.75" customHeight="1" thickBot="1" x14ac:dyDescent="0.3">
      <c r="A23" s="26"/>
      <c r="B23" s="27" t="s">
        <v>1</v>
      </c>
      <c r="C23" s="26"/>
      <c r="D23" s="45"/>
      <c r="E23" s="29"/>
      <c r="F23" s="109">
        <f t="shared" si="17"/>
        <v>0</v>
      </c>
      <c r="G23" s="31"/>
      <c r="H23" s="31"/>
      <c r="I23" s="32">
        <f t="shared" ref="I23:I34" si="18">SUM(G23*24/2080)</f>
        <v>0</v>
      </c>
      <c r="J23" s="32">
        <f t="shared" si="5"/>
        <v>0</v>
      </c>
      <c r="K23" s="32">
        <f t="shared" ref="K23:K34" si="19">SUM(H23*24/2080)</f>
        <v>0</v>
      </c>
      <c r="L23" s="32">
        <f t="shared" si="7"/>
        <v>0</v>
      </c>
      <c r="M23" s="32">
        <f t="shared" ref="M23:M34" si="20">J23*F23</f>
        <v>0</v>
      </c>
      <c r="N23" s="32">
        <f t="shared" ref="N23:N34" si="21">L23*F23</f>
        <v>0</v>
      </c>
      <c r="O23" s="29"/>
      <c r="P23" s="30">
        <f t="shared" ref="P23:P34" si="22">(O23)*24</f>
        <v>0</v>
      </c>
      <c r="Q23" s="86">
        <f t="shared" ref="Q23:Q34" si="23">SUM(P23*(G23*24/2080))-(P23*(H23*24/2080))</f>
        <v>0</v>
      </c>
      <c r="R23" s="87">
        <f t="shared" ref="R23:R34" si="24">SUM(M23-N23)</f>
        <v>0</v>
      </c>
      <c r="S23" s="86">
        <f t="shared" ref="S23:S34" si="25">S22+Q23+R23</f>
        <v>0</v>
      </c>
      <c r="T23" s="90"/>
      <c r="U23" s="91"/>
      <c r="V23" s="37"/>
      <c r="W23" s="54"/>
      <c r="X23" s="54"/>
      <c r="Y23" s="54"/>
      <c r="Z23" s="37"/>
      <c r="AA23" s="70"/>
      <c r="AB23" s="70"/>
      <c r="AC23" s="70"/>
      <c r="AD23" s="28"/>
    </row>
    <row r="24" spans="1:30" s="27" customFormat="1" ht="15.75" customHeight="1" x14ac:dyDescent="0.25">
      <c r="A24" s="26"/>
      <c r="B24" s="27" t="s">
        <v>1</v>
      </c>
      <c r="C24" s="26"/>
      <c r="D24" s="120"/>
      <c r="E24" s="121"/>
      <c r="F24" s="122">
        <f t="shared" si="17"/>
        <v>0</v>
      </c>
      <c r="G24" s="123"/>
      <c r="H24" s="123"/>
      <c r="I24" s="124">
        <f t="shared" si="18"/>
        <v>0</v>
      </c>
      <c r="J24" s="124">
        <f t="shared" si="5"/>
        <v>0</v>
      </c>
      <c r="K24" s="124">
        <f t="shared" si="19"/>
        <v>0</v>
      </c>
      <c r="L24" s="124">
        <f t="shared" si="7"/>
        <v>0</v>
      </c>
      <c r="M24" s="124">
        <f t="shared" si="20"/>
        <v>0</v>
      </c>
      <c r="N24" s="124">
        <f t="shared" si="21"/>
        <v>0</v>
      </c>
      <c r="O24" s="121"/>
      <c r="P24" s="30">
        <f t="shared" si="22"/>
        <v>0</v>
      </c>
      <c r="Q24" s="86">
        <f t="shared" si="23"/>
        <v>0</v>
      </c>
      <c r="R24" s="87">
        <f t="shared" si="24"/>
        <v>0</v>
      </c>
      <c r="S24" s="86">
        <f t="shared" si="25"/>
        <v>0</v>
      </c>
      <c r="T24" s="90"/>
      <c r="U24" s="91"/>
      <c r="V24" s="52"/>
      <c r="W24" s="62"/>
      <c r="X24" s="63" t="s">
        <v>52</v>
      </c>
      <c r="Y24" s="64" t="s">
        <v>51</v>
      </c>
      <c r="Z24" s="69"/>
      <c r="AA24" s="125" t="s">
        <v>54</v>
      </c>
      <c r="AB24" s="126"/>
      <c r="AC24" s="127"/>
      <c r="AD24" s="50"/>
    </row>
    <row r="25" spans="1:30" s="27" customFormat="1" ht="15.75" customHeight="1" x14ac:dyDescent="0.25">
      <c r="A25" s="26"/>
      <c r="B25" s="27" t="s">
        <v>1</v>
      </c>
      <c r="C25" s="26"/>
      <c r="D25" s="45"/>
      <c r="E25" s="29"/>
      <c r="F25" s="109">
        <f t="shared" ref="F25:F30" si="26">E25*24</f>
        <v>0</v>
      </c>
      <c r="G25" s="31"/>
      <c r="H25" s="31"/>
      <c r="I25" s="32">
        <f t="shared" si="18"/>
        <v>0</v>
      </c>
      <c r="J25" s="32">
        <f t="shared" ref="J25:J30" si="27">ROUND(I25, 4)</f>
        <v>0</v>
      </c>
      <c r="K25" s="32">
        <f t="shared" si="19"/>
        <v>0</v>
      </c>
      <c r="L25" s="32">
        <f t="shared" ref="L25:L30" si="28">ROUND(K25, 4)</f>
        <v>0</v>
      </c>
      <c r="M25" s="32">
        <f t="shared" si="20"/>
        <v>0</v>
      </c>
      <c r="N25" s="32">
        <f t="shared" si="21"/>
        <v>0</v>
      </c>
      <c r="O25" s="29"/>
      <c r="P25" s="30">
        <f t="shared" si="22"/>
        <v>0</v>
      </c>
      <c r="Q25" s="86">
        <f t="shared" si="23"/>
        <v>0</v>
      </c>
      <c r="R25" s="87">
        <f t="shared" si="24"/>
        <v>0</v>
      </c>
      <c r="S25" s="86">
        <f t="shared" si="25"/>
        <v>0</v>
      </c>
      <c r="T25" s="90"/>
      <c r="U25" s="91"/>
      <c r="V25" s="52"/>
      <c r="W25" s="57" t="s">
        <v>53</v>
      </c>
      <c r="X25" s="47"/>
      <c r="Y25" s="65"/>
      <c r="Z25" s="69"/>
      <c r="AA25" s="57"/>
      <c r="AB25" s="47"/>
      <c r="AC25" s="71"/>
      <c r="AD25" s="50"/>
    </row>
    <row r="26" spans="1:30" s="27" customFormat="1" ht="15.75" customHeight="1" x14ac:dyDescent="0.25">
      <c r="A26" s="26"/>
      <c r="B26" s="27" t="s">
        <v>1</v>
      </c>
      <c r="C26" s="26"/>
      <c r="D26" s="45"/>
      <c r="E26" s="29"/>
      <c r="F26" s="109">
        <f t="shared" si="26"/>
        <v>0</v>
      </c>
      <c r="G26" s="31"/>
      <c r="H26" s="31"/>
      <c r="I26" s="32">
        <f t="shared" si="18"/>
        <v>0</v>
      </c>
      <c r="J26" s="32">
        <f t="shared" si="27"/>
        <v>0</v>
      </c>
      <c r="K26" s="32">
        <f t="shared" si="19"/>
        <v>0</v>
      </c>
      <c r="L26" s="32">
        <f t="shared" si="28"/>
        <v>0</v>
      </c>
      <c r="M26" s="32">
        <f t="shared" si="20"/>
        <v>0</v>
      </c>
      <c r="N26" s="32">
        <f t="shared" si="21"/>
        <v>0</v>
      </c>
      <c r="O26" s="29"/>
      <c r="P26" s="30">
        <f t="shared" si="22"/>
        <v>0</v>
      </c>
      <c r="Q26" s="86">
        <f t="shared" si="23"/>
        <v>0</v>
      </c>
      <c r="R26" s="87">
        <f t="shared" si="24"/>
        <v>0</v>
      </c>
      <c r="S26" s="86">
        <f t="shared" si="25"/>
        <v>0</v>
      </c>
      <c r="T26" s="90"/>
      <c r="U26" s="91"/>
      <c r="V26" s="52"/>
      <c r="W26" s="57"/>
      <c r="X26" s="47"/>
      <c r="Y26" s="65"/>
      <c r="Z26" s="69"/>
      <c r="AA26" s="57"/>
      <c r="AB26" s="47"/>
      <c r="AC26" s="71"/>
      <c r="AD26" s="50"/>
    </row>
    <row r="27" spans="1:30" s="27" customFormat="1" ht="15.75" customHeight="1" thickBot="1" x14ac:dyDescent="0.3">
      <c r="A27" s="26"/>
      <c r="B27" s="27" t="s">
        <v>1</v>
      </c>
      <c r="C27" s="26"/>
      <c r="D27" s="45"/>
      <c r="E27" s="29"/>
      <c r="F27" s="109">
        <f t="shared" si="26"/>
        <v>0</v>
      </c>
      <c r="G27" s="31"/>
      <c r="H27" s="31"/>
      <c r="I27" s="32">
        <f>SUM(G27*24/2080)</f>
        <v>0</v>
      </c>
      <c r="J27" s="32">
        <f t="shared" si="27"/>
        <v>0</v>
      </c>
      <c r="K27" s="32">
        <f>SUM(H27*24/2080)</f>
        <v>0</v>
      </c>
      <c r="L27" s="32">
        <f t="shared" si="28"/>
        <v>0</v>
      </c>
      <c r="M27" s="32">
        <f>J27*F27</f>
        <v>0</v>
      </c>
      <c r="N27" s="32">
        <f>L27*F27</f>
        <v>0</v>
      </c>
      <c r="O27" s="29"/>
      <c r="P27" s="30">
        <f t="shared" si="22"/>
        <v>0</v>
      </c>
      <c r="Q27" s="86">
        <f t="shared" si="23"/>
        <v>0</v>
      </c>
      <c r="R27" s="87">
        <f t="shared" si="24"/>
        <v>0</v>
      </c>
      <c r="S27" s="86">
        <f t="shared" si="25"/>
        <v>0</v>
      </c>
      <c r="T27" s="90"/>
      <c r="U27" s="91"/>
      <c r="V27" s="52"/>
      <c r="W27" s="66"/>
      <c r="X27" s="67">
        <f>SUM(X25:X26)</f>
        <v>0</v>
      </c>
      <c r="Y27" s="68">
        <f>SUM(Y25:Y26)</f>
        <v>0</v>
      </c>
      <c r="Z27" s="69"/>
      <c r="AA27" s="57"/>
      <c r="AB27" s="47"/>
      <c r="AC27" s="71"/>
      <c r="AD27" s="50"/>
    </row>
    <row r="28" spans="1:30" s="27" customFormat="1" ht="15.75" customHeight="1" x14ac:dyDescent="0.25">
      <c r="A28" s="26"/>
      <c r="B28" s="27" t="s">
        <v>1</v>
      </c>
      <c r="C28" s="26"/>
      <c r="D28" s="45"/>
      <c r="E28" s="29"/>
      <c r="F28" s="109">
        <f t="shared" si="26"/>
        <v>0</v>
      </c>
      <c r="G28" s="31"/>
      <c r="H28" s="31"/>
      <c r="I28" s="32">
        <f>SUM(G28*24/2080)</f>
        <v>0</v>
      </c>
      <c r="J28" s="32">
        <f t="shared" si="27"/>
        <v>0</v>
      </c>
      <c r="K28" s="32">
        <f>SUM(H28*24/2080)</f>
        <v>0</v>
      </c>
      <c r="L28" s="32">
        <f t="shared" si="28"/>
        <v>0</v>
      </c>
      <c r="M28" s="32">
        <f>J28*F28</f>
        <v>0</v>
      </c>
      <c r="N28" s="32">
        <f>L28*F28</f>
        <v>0</v>
      </c>
      <c r="O28" s="29"/>
      <c r="P28" s="30">
        <f t="shared" si="22"/>
        <v>0</v>
      </c>
      <c r="Q28" s="86">
        <f t="shared" si="23"/>
        <v>0</v>
      </c>
      <c r="R28" s="87">
        <f t="shared" si="24"/>
        <v>0</v>
      </c>
      <c r="S28" s="86">
        <f t="shared" si="25"/>
        <v>0</v>
      </c>
      <c r="T28" s="90"/>
      <c r="U28" s="91"/>
      <c r="V28" s="37"/>
      <c r="W28" s="56"/>
      <c r="X28" s="56"/>
      <c r="Y28" s="56"/>
      <c r="Z28" s="52"/>
      <c r="AA28" s="57"/>
      <c r="AB28" s="47"/>
      <c r="AC28" s="71"/>
      <c r="AD28" s="50"/>
    </row>
    <row r="29" spans="1:30" s="27" customFormat="1" ht="15.75" customHeight="1" x14ac:dyDescent="0.25">
      <c r="A29" s="26"/>
      <c r="B29" s="27" t="s">
        <v>1</v>
      </c>
      <c r="C29" s="26"/>
      <c r="D29" s="45"/>
      <c r="E29" s="29"/>
      <c r="F29" s="109">
        <f t="shared" si="26"/>
        <v>0</v>
      </c>
      <c r="G29" s="31"/>
      <c r="H29" s="31"/>
      <c r="I29" s="32">
        <f>SUM(G29*24/2080)</f>
        <v>0</v>
      </c>
      <c r="J29" s="32">
        <f t="shared" si="27"/>
        <v>0</v>
      </c>
      <c r="K29" s="32">
        <f>SUM(H29*24/2080)</f>
        <v>0</v>
      </c>
      <c r="L29" s="32">
        <f t="shared" si="28"/>
        <v>0</v>
      </c>
      <c r="M29" s="32">
        <f>J29*F29</f>
        <v>0</v>
      </c>
      <c r="N29" s="32">
        <f>L29*F29</f>
        <v>0</v>
      </c>
      <c r="O29" s="29"/>
      <c r="P29" s="30">
        <f t="shared" si="22"/>
        <v>0</v>
      </c>
      <c r="Q29" s="86">
        <f t="shared" si="23"/>
        <v>0</v>
      </c>
      <c r="R29" s="87">
        <f t="shared" si="24"/>
        <v>0</v>
      </c>
      <c r="S29" s="86">
        <f t="shared" si="25"/>
        <v>0</v>
      </c>
      <c r="T29" s="90"/>
      <c r="U29" s="91"/>
      <c r="V29" s="37"/>
      <c r="W29" s="37"/>
      <c r="X29" s="37"/>
      <c r="Y29" s="37"/>
      <c r="Z29" s="52"/>
      <c r="AA29" s="57"/>
      <c r="AB29" s="47"/>
      <c r="AC29" s="71"/>
      <c r="AD29" s="50"/>
    </row>
    <row r="30" spans="1:30" s="27" customFormat="1" ht="15.75" customHeight="1" x14ac:dyDescent="0.25">
      <c r="A30" s="26"/>
      <c r="B30" s="27" t="s">
        <v>1</v>
      </c>
      <c r="C30" s="26"/>
      <c r="D30" s="120"/>
      <c r="E30" s="121"/>
      <c r="F30" s="122">
        <f t="shared" si="26"/>
        <v>0</v>
      </c>
      <c r="G30" s="123"/>
      <c r="H30" s="123"/>
      <c r="I30" s="124">
        <f>SUM(G30*24/2080)</f>
        <v>0</v>
      </c>
      <c r="J30" s="124">
        <f t="shared" si="27"/>
        <v>0</v>
      </c>
      <c r="K30" s="124">
        <f>SUM(H30*24/2080)</f>
        <v>0</v>
      </c>
      <c r="L30" s="124">
        <f t="shared" si="28"/>
        <v>0</v>
      </c>
      <c r="M30" s="124">
        <f>J30*F30</f>
        <v>0</v>
      </c>
      <c r="N30" s="124">
        <f>L30*F30</f>
        <v>0</v>
      </c>
      <c r="O30" s="121"/>
      <c r="P30" s="30">
        <f t="shared" si="22"/>
        <v>0</v>
      </c>
      <c r="Q30" s="86">
        <f t="shared" si="23"/>
        <v>0</v>
      </c>
      <c r="R30" s="87">
        <f t="shared" si="24"/>
        <v>0</v>
      </c>
      <c r="S30" s="86">
        <f t="shared" si="25"/>
        <v>0</v>
      </c>
      <c r="T30" s="90"/>
      <c r="U30" s="91"/>
      <c r="V30" s="37"/>
      <c r="W30" s="37"/>
      <c r="X30" s="37"/>
      <c r="Y30" s="37"/>
      <c r="Z30" s="52"/>
      <c r="AA30" s="57"/>
      <c r="AB30" s="47"/>
      <c r="AC30" s="71"/>
      <c r="AD30" s="50"/>
    </row>
    <row r="31" spans="1:30" s="27" customFormat="1" ht="15.75" customHeight="1" x14ac:dyDescent="0.25">
      <c r="A31" s="26"/>
      <c r="B31" s="27" t="s">
        <v>1</v>
      </c>
      <c r="C31" s="26"/>
      <c r="D31" s="45"/>
      <c r="E31" s="29"/>
      <c r="F31" s="109">
        <f t="shared" si="3"/>
        <v>0</v>
      </c>
      <c r="G31" s="31"/>
      <c r="H31" s="31"/>
      <c r="I31" s="32">
        <f t="shared" si="18"/>
        <v>0</v>
      </c>
      <c r="J31" s="32">
        <f t="shared" si="5"/>
        <v>0</v>
      </c>
      <c r="K31" s="32">
        <f t="shared" si="19"/>
        <v>0</v>
      </c>
      <c r="L31" s="32">
        <f t="shared" si="7"/>
        <v>0</v>
      </c>
      <c r="M31" s="32">
        <f t="shared" si="20"/>
        <v>0</v>
      </c>
      <c r="N31" s="32">
        <f t="shared" si="21"/>
        <v>0</v>
      </c>
      <c r="O31" s="29"/>
      <c r="P31" s="30">
        <f t="shared" si="22"/>
        <v>0</v>
      </c>
      <c r="Q31" s="86">
        <f t="shared" si="23"/>
        <v>0</v>
      </c>
      <c r="R31" s="87">
        <f t="shared" si="24"/>
        <v>0</v>
      </c>
      <c r="S31" s="86">
        <f t="shared" si="25"/>
        <v>0</v>
      </c>
      <c r="T31" s="90"/>
      <c r="U31" s="91"/>
      <c r="V31" s="37"/>
      <c r="W31" s="37"/>
      <c r="X31" s="37"/>
      <c r="Y31" s="37"/>
      <c r="Z31" s="52"/>
      <c r="AA31" s="58"/>
      <c r="AB31" s="73"/>
      <c r="AC31" s="72"/>
      <c r="AD31" s="50"/>
    </row>
    <row r="32" spans="1:30" s="27" customFormat="1" ht="15.75" customHeight="1" x14ac:dyDescent="0.25">
      <c r="A32" s="26"/>
      <c r="B32" s="27" t="s">
        <v>1</v>
      </c>
      <c r="C32" s="26"/>
      <c r="D32" s="45"/>
      <c r="E32" s="29"/>
      <c r="F32" s="109">
        <f t="shared" si="3"/>
        <v>0</v>
      </c>
      <c r="G32" s="31"/>
      <c r="H32" s="31"/>
      <c r="I32" s="32">
        <f t="shared" si="18"/>
        <v>0</v>
      </c>
      <c r="J32" s="32">
        <f t="shared" si="5"/>
        <v>0</v>
      </c>
      <c r="K32" s="32">
        <f t="shared" si="19"/>
        <v>0</v>
      </c>
      <c r="L32" s="32">
        <f t="shared" si="7"/>
        <v>0</v>
      </c>
      <c r="M32" s="32">
        <f t="shared" si="20"/>
        <v>0</v>
      </c>
      <c r="N32" s="32">
        <f t="shared" si="21"/>
        <v>0</v>
      </c>
      <c r="O32" s="29"/>
      <c r="P32" s="30">
        <f t="shared" si="22"/>
        <v>0</v>
      </c>
      <c r="Q32" s="86">
        <f t="shared" si="23"/>
        <v>0</v>
      </c>
      <c r="R32" s="87">
        <f t="shared" si="24"/>
        <v>0</v>
      </c>
      <c r="S32" s="86">
        <f t="shared" si="25"/>
        <v>0</v>
      </c>
      <c r="T32" s="90"/>
      <c r="U32" s="91"/>
      <c r="V32" s="37"/>
      <c r="W32" s="37"/>
      <c r="X32" s="37"/>
      <c r="Y32" s="37"/>
      <c r="Z32" s="52"/>
      <c r="AA32" s="57"/>
      <c r="AB32" s="47"/>
      <c r="AC32" s="71"/>
      <c r="AD32" s="50"/>
    </row>
    <row r="33" spans="1:30" s="27" customFormat="1" ht="15.75" customHeight="1" x14ac:dyDescent="0.25">
      <c r="A33" s="26"/>
      <c r="B33" s="27" t="s">
        <v>1</v>
      </c>
      <c r="C33" s="26"/>
      <c r="D33" s="45"/>
      <c r="E33" s="29"/>
      <c r="F33" s="109">
        <f t="shared" si="3"/>
        <v>0</v>
      </c>
      <c r="G33" s="31"/>
      <c r="H33" s="31"/>
      <c r="I33" s="32">
        <f t="shared" si="18"/>
        <v>0</v>
      </c>
      <c r="J33" s="32">
        <f t="shared" si="5"/>
        <v>0</v>
      </c>
      <c r="K33" s="32">
        <f t="shared" si="19"/>
        <v>0</v>
      </c>
      <c r="L33" s="32">
        <f t="shared" si="7"/>
        <v>0</v>
      </c>
      <c r="M33" s="32">
        <f t="shared" si="20"/>
        <v>0</v>
      </c>
      <c r="N33" s="32">
        <f t="shared" si="21"/>
        <v>0</v>
      </c>
      <c r="O33" s="29"/>
      <c r="P33" s="30">
        <f t="shared" si="22"/>
        <v>0</v>
      </c>
      <c r="Q33" s="86">
        <f t="shared" si="23"/>
        <v>0</v>
      </c>
      <c r="R33" s="87">
        <f t="shared" si="24"/>
        <v>0</v>
      </c>
      <c r="S33" s="86">
        <f t="shared" si="25"/>
        <v>0</v>
      </c>
      <c r="T33" s="90"/>
      <c r="U33" s="91"/>
      <c r="V33" s="37"/>
      <c r="W33" s="37"/>
      <c r="X33" s="37"/>
      <c r="Y33" s="37"/>
      <c r="Z33" s="52"/>
      <c r="AA33" s="57"/>
      <c r="AB33" s="47"/>
      <c r="AC33" s="71"/>
      <c r="AD33" s="50"/>
    </row>
    <row r="34" spans="1:30" s="27" customFormat="1" ht="15.75" customHeight="1" thickBot="1" x14ac:dyDescent="0.3">
      <c r="A34" s="26"/>
      <c r="B34" s="27" t="s">
        <v>1</v>
      </c>
      <c r="C34" s="26"/>
      <c r="D34" s="45"/>
      <c r="E34" s="29"/>
      <c r="F34" s="109">
        <f t="shared" si="3"/>
        <v>0</v>
      </c>
      <c r="G34" s="31"/>
      <c r="H34" s="31"/>
      <c r="I34" s="32">
        <f t="shared" si="18"/>
        <v>0</v>
      </c>
      <c r="J34" s="32">
        <f t="shared" si="5"/>
        <v>0</v>
      </c>
      <c r="K34" s="32">
        <f t="shared" si="19"/>
        <v>0</v>
      </c>
      <c r="L34" s="32">
        <f t="shared" si="7"/>
        <v>0</v>
      </c>
      <c r="M34" s="32">
        <f t="shared" si="20"/>
        <v>0</v>
      </c>
      <c r="N34" s="32">
        <f t="shared" si="21"/>
        <v>0</v>
      </c>
      <c r="O34" s="29"/>
      <c r="P34" s="30">
        <f t="shared" si="22"/>
        <v>0</v>
      </c>
      <c r="Q34" s="86">
        <f t="shared" si="23"/>
        <v>0</v>
      </c>
      <c r="R34" s="87">
        <f t="shared" si="24"/>
        <v>0</v>
      </c>
      <c r="S34" s="86">
        <f t="shared" si="25"/>
        <v>0</v>
      </c>
      <c r="T34" s="90"/>
      <c r="U34" s="91"/>
      <c r="V34" s="37"/>
      <c r="W34" s="37"/>
      <c r="X34" s="37"/>
      <c r="Y34" s="37"/>
      <c r="Z34" s="52"/>
      <c r="AA34" s="74">
        <f>S31</f>
        <v>0</v>
      </c>
      <c r="AB34" s="67">
        <f>SUM(AB25:AB33)</f>
        <v>0</v>
      </c>
      <c r="AC34" s="68">
        <f>AA34-AB34</f>
        <v>0</v>
      </c>
      <c r="AD34" s="50"/>
    </row>
    <row r="35" spans="1:30" x14ac:dyDescent="0.25">
      <c r="A35" s="46"/>
      <c r="B35" s="46"/>
      <c r="C35" s="46"/>
      <c r="D35" s="45"/>
      <c r="E35" s="29"/>
      <c r="F35" s="109">
        <f t="shared" si="3"/>
        <v>0</v>
      </c>
      <c r="G35" s="31"/>
      <c r="H35" s="31"/>
      <c r="I35" s="32">
        <f t="shared" ref="I35:I41" si="29">SUM(G35*24/2080)</f>
        <v>0</v>
      </c>
      <c r="J35" s="32">
        <f t="shared" ref="J35:J41" si="30">ROUND(I35, 4)</f>
        <v>0</v>
      </c>
      <c r="K35" s="32">
        <f t="shared" ref="K35:K41" si="31">SUM(H35*24/2080)</f>
        <v>0</v>
      </c>
      <c r="L35" s="32">
        <f t="shared" ref="L35:L41" si="32">ROUND(K35, 4)</f>
        <v>0</v>
      </c>
      <c r="M35" s="32">
        <f t="shared" ref="M35:M41" si="33">J35*F35</f>
        <v>0</v>
      </c>
      <c r="N35" s="32">
        <f t="shared" ref="N35:N41" si="34">L35*F35</f>
        <v>0</v>
      </c>
      <c r="O35" s="29"/>
      <c r="P35" s="30">
        <f t="shared" ref="P35:P41" si="35">(O35)*24</f>
        <v>0</v>
      </c>
      <c r="Q35" s="86">
        <f t="shared" ref="Q35:Q41" si="36">SUM(P35*(G35*24/2080))-(P35*(H35*24/2080))</f>
        <v>0</v>
      </c>
      <c r="R35" s="87">
        <f t="shared" ref="R35:R41" si="37">SUM(M35-N35)</f>
        <v>0</v>
      </c>
      <c r="S35" s="86">
        <f t="shared" ref="S35:S41" si="38">S34+Q35+R35</f>
        <v>0</v>
      </c>
      <c r="T35" s="90"/>
      <c r="U35" s="91"/>
    </row>
    <row r="36" spans="1:30" x14ac:dyDescent="0.25">
      <c r="A36" s="46"/>
      <c r="B36" s="46"/>
      <c r="C36" s="46"/>
      <c r="D36" s="45"/>
      <c r="E36" s="29"/>
      <c r="F36" s="109">
        <f t="shared" si="3"/>
        <v>0</v>
      </c>
      <c r="G36" s="31"/>
      <c r="H36" s="31"/>
      <c r="I36" s="32">
        <f t="shared" si="29"/>
        <v>0</v>
      </c>
      <c r="J36" s="32">
        <f t="shared" si="30"/>
        <v>0</v>
      </c>
      <c r="K36" s="32">
        <f t="shared" si="31"/>
        <v>0</v>
      </c>
      <c r="L36" s="32">
        <f t="shared" si="32"/>
        <v>0</v>
      </c>
      <c r="M36" s="32">
        <f t="shared" si="33"/>
        <v>0</v>
      </c>
      <c r="N36" s="32">
        <f t="shared" si="34"/>
        <v>0</v>
      </c>
      <c r="O36" s="29"/>
      <c r="P36" s="30">
        <f t="shared" si="35"/>
        <v>0</v>
      </c>
      <c r="Q36" s="86">
        <f t="shared" si="36"/>
        <v>0</v>
      </c>
      <c r="R36" s="87">
        <f t="shared" si="37"/>
        <v>0</v>
      </c>
      <c r="S36" s="86">
        <f t="shared" si="38"/>
        <v>0</v>
      </c>
      <c r="T36" s="90"/>
      <c r="U36" s="91"/>
    </row>
    <row r="37" spans="1:30" x14ac:dyDescent="0.25">
      <c r="A37" s="46"/>
      <c r="B37" s="46"/>
      <c r="C37" s="46"/>
      <c r="D37" s="45"/>
      <c r="E37" s="29"/>
      <c r="F37" s="109">
        <f t="shared" si="3"/>
        <v>0</v>
      </c>
      <c r="G37" s="31"/>
      <c r="H37" s="31"/>
      <c r="I37" s="32">
        <f t="shared" si="29"/>
        <v>0</v>
      </c>
      <c r="J37" s="32">
        <f t="shared" si="30"/>
        <v>0</v>
      </c>
      <c r="K37" s="32">
        <f t="shared" si="31"/>
        <v>0</v>
      </c>
      <c r="L37" s="32">
        <f t="shared" si="32"/>
        <v>0</v>
      </c>
      <c r="M37" s="32">
        <f t="shared" si="33"/>
        <v>0</v>
      </c>
      <c r="N37" s="32">
        <f t="shared" si="34"/>
        <v>0</v>
      </c>
      <c r="O37" s="29"/>
      <c r="P37" s="30">
        <f t="shared" si="35"/>
        <v>0</v>
      </c>
      <c r="Q37" s="86">
        <f t="shared" si="36"/>
        <v>0</v>
      </c>
      <c r="R37" s="87">
        <f t="shared" si="37"/>
        <v>0</v>
      </c>
      <c r="S37" s="86">
        <f t="shared" si="38"/>
        <v>0</v>
      </c>
      <c r="T37" s="90"/>
      <c r="U37" s="91"/>
    </row>
    <row r="38" spans="1:30" x14ac:dyDescent="0.25">
      <c r="A38" s="46"/>
      <c r="B38" s="46"/>
      <c r="C38" s="46"/>
      <c r="D38" s="45"/>
      <c r="E38" s="29"/>
      <c r="F38" s="109">
        <f t="shared" si="3"/>
        <v>0</v>
      </c>
      <c r="G38" s="31"/>
      <c r="H38" s="31"/>
      <c r="I38" s="32">
        <f t="shared" si="29"/>
        <v>0</v>
      </c>
      <c r="J38" s="32">
        <f t="shared" si="30"/>
        <v>0</v>
      </c>
      <c r="K38" s="32">
        <f t="shared" si="31"/>
        <v>0</v>
      </c>
      <c r="L38" s="32">
        <f t="shared" si="32"/>
        <v>0</v>
      </c>
      <c r="M38" s="32">
        <f t="shared" si="33"/>
        <v>0</v>
      </c>
      <c r="N38" s="32">
        <f t="shared" si="34"/>
        <v>0</v>
      </c>
      <c r="O38" s="29"/>
      <c r="P38" s="30">
        <f t="shared" si="35"/>
        <v>0</v>
      </c>
      <c r="Q38" s="86">
        <f t="shared" si="36"/>
        <v>0</v>
      </c>
      <c r="R38" s="87">
        <f t="shared" si="37"/>
        <v>0</v>
      </c>
      <c r="S38" s="86">
        <f t="shared" si="38"/>
        <v>0</v>
      </c>
      <c r="T38" s="90"/>
      <c r="U38" s="91"/>
    </row>
    <row r="39" spans="1:30" x14ac:dyDescent="0.25">
      <c r="A39" s="46"/>
      <c r="B39" s="46"/>
      <c r="C39" s="46"/>
      <c r="D39" s="45"/>
      <c r="E39" s="29"/>
      <c r="F39" s="109">
        <f t="shared" si="3"/>
        <v>0</v>
      </c>
      <c r="G39" s="31"/>
      <c r="H39" s="31"/>
      <c r="I39" s="32">
        <f t="shared" si="29"/>
        <v>0</v>
      </c>
      <c r="J39" s="32">
        <f t="shared" si="30"/>
        <v>0</v>
      </c>
      <c r="K39" s="32">
        <f t="shared" si="31"/>
        <v>0</v>
      </c>
      <c r="L39" s="32">
        <f t="shared" si="32"/>
        <v>0</v>
      </c>
      <c r="M39" s="32">
        <f t="shared" si="33"/>
        <v>0</v>
      </c>
      <c r="N39" s="32">
        <f t="shared" si="34"/>
        <v>0</v>
      </c>
      <c r="O39" s="29"/>
      <c r="P39" s="30">
        <f t="shared" si="35"/>
        <v>0</v>
      </c>
      <c r="Q39" s="86">
        <f t="shared" si="36"/>
        <v>0</v>
      </c>
      <c r="R39" s="87">
        <f t="shared" si="37"/>
        <v>0</v>
      </c>
      <c r="S39" s="86">
        <f t="shared" si="38"/>
        <v>0</v>
      </c>
      <c r="T39" s="90"/>
      <c r="U39" s="91"/>
    </row>
    <row r="40" spans="1:30" x14ac:dyDescent="0.25">
      <c r="A40" s="46"/>
      <c r="B40" s="46"/>
      <c r="C40" s="46"/>
      <c r="D40" s="45"/>
      <c r="E40" s="29"/>
      <c r="F40" s="109">
        <f t="shared" si="3"/>
        <v>0</v>
      </c>
      <c r="G40" s="31"/>
      <c r="H40" s="31"/>
      <c r="I40" s="32">
        <f t="shared" si="29"/>
        <v>0</v>
      </c>
      <c r="J40" s="32">
        <f t="shared" si="30"/>
        <v>0</v>
      </c>
      <c r="K40" s="32">
        <f t="shared" si="31"/>
        <v>0</v>
      </c>
      <c r="L40" s="32">
        <f t="shared" si="32"/>
        <v>0</v>
      </c>
      <c r="M40" s="32">
        <f t="shared" si="33"/>
        <v>0</v>
      </c>
      <c r="N40" s="32">
        <f t="shared" si="34"/>
        <v>0</v>
      </c>
      <c r="O40" s="29"/>
      <c r="P40" s="30">
        <f t="shared" si="35"/>
        <v>0</v>
      </c>
      <c r="Q40" s="86">
        <f t="shared" si="36"/>
        <v>0</v>
      </c>
      <c r="R40" s="87">
        <f t="shared" si="37"/>
        <v>0</v>
      </c>
      <c r="S40" s="86">
        <f t="shared" si="38"/>
        <v>0</v>
      </c>
      <c r="T40" s="90"/>
      <c r="U40" s="91"/>
    </row>
    <row r="41" spans="1:30" x14ac:dyDescent="0.25">
      <c r="A41" s="46"/>
      <c r="B41" s="46"/>
      <c r="C41" s="46"/>
      <c r="D41" s="45"/>
      <c r="E41" s="29"/>
      <c r="F41" s="109">
        <f t="shared" si="3"/>
        <v>0</v>
      </c>
      <c r="G41" s="31"/>
      <c r="H41" s="31"/>
      <c r="I41" s="32">
        <f t="shared" si="29"/>
        <v>0</v>
      </c>
      <c r="J41" s="32">
        <f t="shared" si="30"/>
        <v>0</v>
      </c>
      <c r="K41" s="32">
        <f t="shared" si="31"/>
        <v>0</v>
      </c>
      <c r="L41" s="32">
        <f t="shared" si="32"/>
        <v>0</v>
      </c>
      <c r="M41" s="32">
        <f t="shared" si="33"/>
        <v>0</v>
      </c>
      <c r="N41" s="32">
        <f t="shared" si="34"/>
        <v>0</v>
      </c>
      <c r="O41" s="29"/>
      <c r="P41" s="30">
        <f t="shared" si="35"/>
        <v>0</v>
      </c>
      <c r="Q41" s="86">
        <f t="shared" si="36"/>
        <v>0</v>
      </c>
      <c r="R41" s="87">
        <f t="shared" si="37"/>
        <v>0</v>
      </c>
      <c r="S41" s="86">
        <f t="shared" si="38"/>
        <v>0</v>
      </c>
      <c r="T41" s="90"/>
      <c r="U41" s="91"/>
    </row>
    <row r="42" spans="1:30" x14ac:dyDescent="0.25">
      <c r="D42" s="40"/>
    </row>
    <row r="43" spans="1:30" x14ac:dyDescent="0.25">
      <c r="D43" s="40"/>
    </row>
    <row r="44" spans="1:30" x14ac:dyDescent="0.25">
      <c r="D44" s="40"/>
    </row>
    <row r="45" spans="1:30" x14ac:dyDescent="0.25">
      <c r="D45" s="40"/>
    </row>
  </sheetData>
  <sheetProtection sort="0"/>
  <mergeCells count="31">
    <mergeCell ref="A1:C1"/>
    <mergeCell ref="F1:O1"/>
    <mergeCell ref="A5:C5"/>
    <mergeCell ref="A2:D2"/>
    <mergeCell ref="A3:D3"/>
    <mergeCell ref="E2:M2"/>
    <mergeCell ref="E3:M3"/>
    <mergeCell ref="Y16:Z16"/>
    <mergeCell ref="W18:X18"/>
    <mergeCell ref="W16:X16"/>
    <mergeCell ref="P2:R2"/>
    <mergeCell ref="P3:R3"/>
    <mergeCell ref="T2:U2"/>
    <mergeCell ref="T3:U3"/>
    <mergeCell ref="Y14:Z14"/>
    <mergeCell ref="W15:X15"/>
    <mergeCell ref="W14:X14"/>
    <mergeCell ref="W3:AC4"/>
    <mergeCell ref="Y15:Z15"/>
    <mergeCell ref="AA15:AB15"/>
    <mergeCell ref="Y18:Z18"/>
    <mergeCell ref="AA16:AB16"/>
    <mergeCell ref="AA14:AB14"/>
    <mergeCell ref="AA24:AC24"/>
    <mergeCell ref="AA17:AB17"/>
    <mergeCell ref="Y17:Z17"/>
    <mergeCell ref="W17:X17"/>
    <mergeCell ref="AA20:AB20"/>
    <mergeCell ref="AA21:AB21"/>
    <mergeCell ref="AA19:AB19"/>
    <mergeCell ref="AA18:AB18"/>
  </mergeCells>
  <conditionalFormatting sqref="U5 S6:U6 T7:U41">
    <cfRule type="expression" priority="20">
      <formula>IF($D$6=0,"",$S$6)</formula>
    </cfRule>
  </conditionalFormatting>
  <conditionalFormatting sqref="S7">
    <cfRule type="expression" priority="7">
      <formula>IF($D$6=0,"",$S$6)</formula>
    </cfRule>
  </conditionalFormatting>
  <conditionalFormatting sqref="S8:S41">
    <cfRule type="expression" priority="6">
      <formula>IF($D$6=0,"",$S$6)</formula>
    </cfRule>
  </conditionalFormatting>
  <conditionalFormatting sqref="T5">
    <cfRule type="expression" priority="21">
      <formula>IF($D$5=0,"",#REF!)</formula>
    </cfRule>
  </conditionalFormatting>
  <printOptions horizontalCentered="1"/>
  <pageMargins left="0.25" right="0.25" top="0.75" bottom="0.75" header="0.3" footer="0.3"/>
  <pageSetup scale="8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:R41"/>
  <sheetViews>
    <sheetView topLeftCell="D14" workbookViewId="0">
      <selection activeCell="E32" sqref="E32"/>
    </sheetView>
  </sheetViews>
  <sheetFormatPr defaultColWidth="8.85546875" defaultRowHeight="15" x14ac:dyDescent="0.25"/>
  <cols>
    <col min="1" max="5" width="8.85546875" style="113"/>
    <col min="6" max="6" width="3.85546875" style="113" bestFit="1" customWidth="1"/>
    <col min="7" max="7" width="1.7109375" style="113" bestFit="1" customWidth="1"/>
    <col min="8" max="8" width="5" style="113" bestFit="1" customWidth="1"/>
    <col min="9" max="18" width="15.7109375" style="113" customWidth="1"/>
    <col min="19" max="16384" width="8.85546875" style="113"/>
  </cols>
  <sheetData>
    <row r="1" spans="6:18" x14ac:dyDescent="0.25">
      <c r="F1" s="166"/>
      <c r="G1" s="166"/>
      <c r="H1" s="166"/>
      <c r="I1" s="111"/>
      <c r="J1" s="112"/>
      <c r="K1" s="161"/>
      <c r="L1" s="161"/>
      <c r="M1" s="161"/>
      <c r="N1" s="6"/>
      <c r="O1" s="6"/>
      <c r="P1" s="6"/>
      <c r="Q1" s="6"/>
      <c r="R1" s="6"/>
    </row>
    <row r="2" spans="6:18" x14ac:dyDescent="0.25">
      <c r="F2" s="167" t="s">
        <v>5</v>
      </c>
      <c r="G2" s="167"/>
      <c r="H2" s="167"/>
      <c r="I2" s="167"/>
      <c r="J2" s="168" t="s">
        <v>64</v>
      </c>
      <c r="K2" s="168"/>
      <c r="L2" s="168"/>
      <c r="M2" s="10" t="s">
        <v>3</v>
      </c>
      <c r="N2" s="148"/>
      <c r="O2" s="148"/>
      <c r="P2" s="10" t="s">
        <v>8</v>
      </c>
      <c r="Q2" s="147" t="s">
        <v>65</v>
      </c>
      <c r="R2" s="148"/>
    </row>
    <row r="3" spans="6:18" x14ac:dyDescent="0.25">
      <c r="F3" s="167" t="s">
        <v>6</v>
      </c>
      <c r="G3" s="167"/>
      <c r="H3" s="167"/>
      <c r="I3" s="167"/>
      <c r="J3" s="169" t="s">
        <v>66</v>
      </c>
      <c r="K3" s="169"/>
      <c r="L3" s="169"/>
      <c r="M3" s="10" t="s">
        <v>4</v>
      </c>
      <c r="N3" s="148"/>
      <c r="O3" s="148"/>
      <c r="P3" s="11" t="s">
        <v>8</v>
      </c>
      <c r="Q3" s="147" t="s">
        <v>65</v>
      </c>
      <c r="R3" s="148"/>
    </row>
    <row r="4" spans="6:18" x14ac:dyDescent="0.25">
      <c r="F4" s="114"/>
      <c r="G4" s="114"/>
      <c r="H4" s="114"/>
      <c r="I4" s="17"/>
      <c r="J4" s="17"/>
      <c r="K4" s="115"/>
      <c r="L4" s="115"/>
      <c r="M4" s="16"/>
      <c r="N4" s="18"/>
      <c r="O4" s="18"/>
      <c r="P4" s="16"/>
      <c r="Q4" s="17"/>
      <c r="R4" s="18"/>
    </row>
    <row r="5" spans="6:18" ht="57.75" x14ac:dyDescent="0.25">
      <c r="F5" s="162" t="s">
        <v>0</v>
      </c>
      <c r="G5" s="162"/>
      <c r="H5" s="162"/>
      <c r="I5" s="19" t="s">
        <v>2</v>
      </c>
      <c r="J5" s="20" t="s">
        <v>30</v>
      </c>
      <c r="K5" s="22" t="s">
        <v>16</v>
      </c>
      <c r="L5" s="22" t="s">
        <v>15</v>
      </c>
      <c r="M5" s="24" t="s">
        <v>29</v>
      </c>
      <c r="N5" s="84" t="s">
        <v>10</v>
      </c>
      <c r="O5" s="84" t="s">
        <v>9</v>
      </c>
      <c r="P5" s="84" t="s">
        <v>11</v>
      </c>
      <c r="Q5" s="85" t="s">
        <v>62</v>
      </c>
      <c r="R5" s="85" t="s">
        <v>7</v>
      </c>
    </row>
    <row r="6" spans="6:18" x14ac:dyDescent="0.25">
      <c r="F6" s="116">
        <v>45474</v>
      </c>
      <c r="G6" s="117" t="s">
        <v>1</v>
      </c>
      <c r="H6" s="116">
        <v>45488</v>
      </c>
      <c r="I6" s="118">
        <v>45503</v>
      </c>
      <c r="J6" s="119">
        <v>2.2777777777777777</v>
      </c>
      <c r="K6" s="31">
        <v>0</v>
      </c>
      <c r="L6" s="31">
        <v>1651.39</v>
      </c>
      <c r="M6" s="119">
        <v>0</v>
      </c>
      <c r="N6" s="86"/>
      <c r="O6" s="87"/>
      <c r="P6" s="86"/>
      <c r="Q6" s="88" t="s">
        <v>61</v>
      </c>
      <c r="R6" s="89" t="s">
        <v>63</v>
      </c>
    </row>
    <row r="19" spans="9:15" ht="15.75" thickBot="1" x14ac:dyDescent="0.3">
      <c r="I19" s="54"/>
      <c r="J19" s="54"/>
      <c r="K19" s="54"/>
      <c r="L19" s="55"/>
      <c r="M19" s="55"/>
      <c r="N19" s="55"/>
      <c r="O19" s="34"/>
    </row>
    <row r="20" spans="9:15" x14ac:dyDescent="0.25">
      <c r="I20" s="153" t="s">
        <v>45</v>
      </c>
      <c r="J20" s="152"/>
      <c r="K20" s="151" t="s">
        <v>49</v>
      </c>
      <c r="L20" s="152"/>
      <c r="M20" s="158" t="s">
        <v>46</v>
      </c>
      <c r="N20" s="159"/>
      <c r="O20" s="42"/>
    </row>
    <row r="21" spans="9:15" ht="15.75" x14ac:dyDescent="0.25">
      <c r="I21" s="143">
        <v>86.667000000000002</v>
      </c>
      <c r="J21" s="144"/>
      <c r="K21" s="155">
        <v>11</v>
      </c>
      <c r="L21" s="156"/>
      <c r="M21" s="139">
        <f>I21/K21</f>
        <v>7.8788181818181817</v>
      </c>
      <c r="N21" s="140"/>
      <c r="O21" s="42"/>
    </row>
    <row r="22" spans="9:15" ht="15.75" x14ac:dyDescent="0.25">
      <c r="I22" s="145"/>
      <c r="J22" s="142"/>
      <c r="K22" s="141"/>
      <c r="L22" s="142"/>
      <c r="M22" s="141"/>
      <c r="N22" s="157"/>
      <c r="O22" s="42"/>
    </row>
    <row r="23" spans="9:15" x14ac:dyDescent="0.25">
      <c r="I23" s="131" t="s">
        <v>46</v>
      </c>
      <c r="J23" s="132"/>
      <c r="K23" s="128" t="s">
        <v>48</v>
      </c>
      <c r="L23" s="130"/>
      <c r="M23" s="128" t="s">
        <v>47</v>
      </c>
      <c r="N23" s="129"/>
      <c r="O23" s="43"/>
    </row>
    <row r="24" spans="9:15" ht="15.75" x14ac:dyDescent="0.25">
      <c r="I24" s="143">
        <f>M21</f>
        <v>7.8788181818181817</v>
      </c>
      <c r="J24" s="144"/>
      <c r="K24" s="155">
        <v>5</v>
      </c>
      <c r="L24" s="156"/>
      <c r="M24" s="139">
        <f>I24*K24</f>
        <v>39.394090909090906</v>
      </c>
      <c r="N24" s="140"/>
      <c r="O24" s="43"/>
    </row>
    <row r="25" spans="9:15" ht="17.25" x14ac:dyDescent="0.3">
      <c r="I25" s="57"/>
      <c r="J25" s="37"/>
      <c r="K25" s="37"/>
      <c r="L25" s="37"/>
      <c r="M25" s="137" t="s">
        <v>55</v>
      </c>
      <c r="N25" s="138"/>
      <c r="O25" s="53"/>
    </row>
    <row r="26" spans="9:15" x14ac:dyDescent="0.25">
      <c r="I26" s="58"/>
      <c r="J26" s="44"/>
      <c r="K26" s="37"/>
      <c r="L26" s="37"/>
      <c r="M26" s="133" t="s">
        <v>50</v>
      </c>
      <c r="N26" s="134"/>
      <c r="O26" s="53"/>
    </row>
    <row r="27" spans="9:15" ht="16.5" thickBot="1" x14ac:dyDescent="0.3">
      <c r="I27" s="59"/>
      <c r="J27" s="60"/>
      <c r="K27" s="61"/>
      <c r="L27" s="61"/>
      <c r="M27" s="135">
        <f>M24/24</f>
        <v>1.6414204545454545</v>
      </c>
      <c r="N27" s="136"/>
      <c r="O27" s="53"/>
    </row>
    <row r="28" spans="9:15" x14ac:dyDescent="0.25">
      <c r="I28" s="27"/>
      <c r="J28" s="27"/>
      <c r="K28" s="27"/>
      <c r="L28" s="56"/>
      <c r="M28" s="56"/>
      <c r="N28" s="56"/>
      <c r="O28" s="37"/>
    </row>
    <row r="29" spans="9:15" ht="15.75" thickBot="1" x14ac:dyDescent="0.3">
      <c r="I29" s="54"/>
      <c r="J29" s="54"/>
      <c r="K29" s="54"/>
      <c r="L29" s="37"/>
      <c r="M29" s="70"/>
      <c r="N29" s="70"/>
      <c r="O29" s="70"/>
    </row>
    <row r="30" spans="9:15" x14ac:dyDescent="0.25">
      <c r="I30" s="62"/>
      <c r="J30" s="63" t="s">
        <v>52</v>
      </c>
      <c r="K30" s="64" t="s">
        <v>51</v>
      </c>
      <c r="L30" s="69"/>
      <c r="M30" s="125" t="s">
        <v>54</v>
      </c>
      <c r="N30" s="126"/>
      <c r="O30" s="127"/>
    </row>
    <row r="31" spans="9:15" x14ac:dyDescent="0.25">
      <c r="I31" s="57" t="s">
        <v>53</v>
      </c>
      <c r="J31" s="47"/>
      <c r="K31" s="65"/>
      <c r="L31" s="69"/>
      <c r="M31" s="57"/>
      <c r="N31" s="47"/>
      <c r="O31" s="71"/>
    </row>
    <row r="32" spans="9:15" x14ac:dyDescent="0.25">
      <c r="I32" s="57"/>
      <c r="J32" s="47"/>
      <c r="K32" s="65"/>
      <c r="L32" s="69"/>
      <c r="M32" s="57"/>
      <c r="N32" s="47"/>
      <c r="O32" s="71"/>
    </row>
    <row r="33" spans="9:15" ht="16.5" thickBot="1" x14ac:dyDescent="0.3">
      <c r="I33" s="66"/>
      <c r="J33" s="67">
        <f>SUM(J31:J32)</f>
        <v>0</v>
      </c>
      <c r="K33" s="68">
        <f>SUM(K31:K32)</f>
        <v>0</v>
      </c>
      <c r="L33" s="69"/>
      <c r="M33" s="57"/>
      <c r="N33" s="47"/>
      <c r="O33" s="71"/>
    </row>
    <row r="34" spans="9:15" x14ac:dyDescent="0.25">
      <c r="I34" s="56"/>
      <c r="J34" s="56"/>
      <c r="K34" s="56"/>
      <c r="L34" s="52"/>
      <c r="M34" s="57"/>
      <c r="N34" s="47"/>
      <c r="O34" s="71"/>
    </row>
    <row r="35" spans="9:15" x14ac:dyDescent="0.25">
      <c r="I35" s="37"/>
      <c r="J35" s="37"/>
      <c r="K35" s="37"/>
      <c r="L35" s="52"/>
      <c r="M35" s="57"/>
      <c r="N35" s="47"/>
      <c r="O35" s="71"/>
    </row>
    <row r="36" spans="9:15" x14ac:dyDescent="0.25">
      <c r="I36" s="37"/>
      <c r="J36" s="37"/>
      <c r="K36" s="37"/>
      <c r="L36" s="52"/>
      <c r="M36" s="57"/>
      <c r="N36" s="47"/>
      <c r="O36" s="71"/>
    </row>
    <row r="37" spans="9:15" x14ac:dyDescent="0.25">
      <c r="I37" s="37"/>
      <c r="J37" s="37"/>
      <c r="K37" s="37"/>
      <c r="L37" s="52"/>
      <c r="M37" s="58"/>
      <c r="N37" s="73"/>
      <c r="O37" s="72"/>
    </row>
    <row r="38" spans="9:15" x14ac:dyDescent="0.25">
      <c r="I38" s="37"/>
      <c r="J38" s="37"/>
      <c r="K38" s="37"/>
      <c r="L38" s="52"/>
      <c r="M38" s="57"/>
      <c r="N38" s="47"/>
      <c r="O38" s="71"/>
    </row>
    <row r="39" spans="9:15" x14ac:dyDescent="0.25">
      <c r="I39" s="37"/>
      <c r="J39" s="37"/>
      <c r="K39" s="37"/>
      <c r="L39" s="52"/>
      <c r="M39" s="57"/>
      <c r="N39" s="47"/>
      <c r="O39" s="71"/>
    </row>
    <row r="40" spans="9:15" ht="16.5" thickBot="1" x14ac:dyDescent="0.3">
      <c r="I40" s="37"/>
      <c r="J40" s="37"/>
      <c r="K40" s="37"/>
      <c r="L40" s="52"/>
      <c r="M40" s="74">
        <f>E37</f>
        <v>0</v>
      </c>
      <c r="N40" s="67">
        <f>SUM(N31:N39)</f>
        <v>0</v>
      </c>
      <c r="O40" s="68">
        <f>M40-N40</f>
        <v>0</v>
      </c>
    </row>
    <row r="41" spans="9:15" x14ac:dyDescent="0.25">
      <c r="I41" s="35"/>
      <c r="J41" s="35"/>
      <c r="K41" s="35"/>
      <c r="L41" s="35"/>
      <c r="M41" s="35"/>
      <c r="N41" s="35"/>
      <c r="O41" s="35"/>
    </row>
  </sheetData>
  <sheetProtection sheet="1" objects="1" scenarios="1" selectLockedCells="1" selectUnlockedCells="1"/>
  <mergeCells count="30">
    <mergeCell ref="Q2:R2"/>
    <mergeCell ref="I20:J20"/>
    <mergeCell ref="K20:L20"/>
    <mergeCell ref="M20:N20"/>
    <mergeCell ref="F1:H1"/>
    <mergeCell ref="K1:M1"/>
    <mergeCell ref="F2:I2"/>
    <mergeCell ref="J2:L2"/>
    <mergeCell ref="N2:O2"/>
    <mergeCell ref="F3:I3"/>
    <mergeCell ref="J3:L3"/>
    <mergeCell ref="N3:O3"/>
    <mergeCell ref="Q3:R3"/>
    <mergeCell ref="F5:H5"/>
    <mergeCell ref="I21:J21"/>
    <mergeCell ref="K21:L21"/>
    <mergeCell ref="M21:N21"/>
    <mergeCell ref="I22:J22"/>
    <mergeCell ref="K22:L22"/>
    <mergeCell ref="M22:N22"/>
    <mergeCell ref="M25:N25"/>
    <mergeCell ref="M26:N26"/>
    <mergeCell ref="M27:N27"/>
    <mergeCell ref="M30:O30"/>
    <mergeCell ref="I23:J23"/>
    <mergeCell ref="K23:L23"/>
    <mergeCell ref="M23:N23"/>
    <mergeCell ref="I24:J24"/>
    <mergeCell ref="K24:L24"/>
    <mergeCell ref="M24:N24"/>
  </mergeCells>
  <conditionalFormatting sqref="R5 P6:R6">
    <cfRule type="expression" priority="3">
      <formula>IF($I$6=0,"",$P$6)</formula>
    </cfRule>
  </conditionalFormatting>
  <conditionalFormatting sqref="Q5">
    <cfRule type="expression" priority="4">
      <formula>IF($I$5=0,"",#REF!)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B1" sqref="B1:B65536"/>
    </sheetView>
  </sheetViews>
  <sheetFormatPr defaultRowHeight="15" x14ac:dyDescent="0.25"/>
  <cols>
    <col min="1" max="16384" width="9.140625" style="33"/>
  </cols>
  <sheetData>
    <row r="1" spans="1:1" x14ac:dyDescent="0.25">
      <c r="A1" s="33" t="s">
        <v>32</v>
      </c>
    </row>
    <row r="2" spans="1:1" x14ac:dyDescent="0.25">
      <c r="A2" s="33" t="s">
        <v>34</v>
      </c>
    </row>
    <row r="3" spans="1:1" x14ac:dyDescent="0.25">
      <c r="A3" s="33" t="s">
        <v>35</v>
      </c>
    </row>
    <row r="4" spans="1:1" x14ac:dyDescent="0.25">
      <c r="A4" s="33" t="s">
        <v>36</v>
      </c>
    </row>
    <row r="5" spans="1:1" x14ac:dyDescent="0.25">
      <c r="A5" s="33" t="s">
        <v>37</v>
      </c>
    </row>
    <row r="6" spans="1:1" x14ac:dyDescent="0.25">
      <c r="A6" s="33" t="s">
        <v>38</v>
      </c>
    </row>
    <row r="7" spans="1:1" x14ac:dyDescent="0.25">
      <c r="A7" s="33" t="s">
        <v>39</v>
      </c>
    </row>
    <row r="8" spans="1:1" x14ac:dyDescent="0.25">
      <c r="A8" s="33" t="s">
        <v>40</v>
      </c>
    </row>
    <row r="9" spans="1:1" x14ac:dyDescent="0.25">
      <c r="A9" s="33" t="s">
        <v>41</v>
      </c>
    </row>
    <row r="10" spans="1:1" x14ac:dyDescent="0.25">
      <c r="A10" s="33" t="s">
        <v>31</v>
      </c>
    </row>
    <row r="11" spans="1:1" x14ac:dyDescent="0.25">
      <c r="A11" s="33" t="s">
        <v>42</v>
      </c>
    </row>
    <row r="12" spans="1:1" x14ac:dyDescent="0.25">
      <c r="A12" s="33" t="s">
        <v>43</v>
      </c>
    </row>
    <row r="13" spans="1:1" x14ac:dyDescent="0.25">
      <c r="A13" s="3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Calendar</vt:lpstr>
      <vt:lpstr>Calculator</vt:lpstr>
      <vt:lpstr>Calculator Explained</vt:lpstr>
      <vt:lpstr>MONTHS</vt:lpstr>
      <vt:lpstr>Calculator!Print_Area</vt:lpstr>
      <vt:lpstr>Calculator!Print_Titles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dar00#pp</dc:creator>
  <cp:lastModifiedBy>Dillon, Beth</cp:lastModifiedBy>
  <cp:lastPrinted>2024-12-16T17:27:54Z</cp:lastPrinted>
  <dcterms:created xsi:type="dcterms:W3CDTF">2014-04-23T13:29:08Z</dcterms:created>
  <dcterms:modified xsi:type="dcterms:W3CDTF">2024-12-16T17:44:17Z</dcterms:modified>
</cp:coreProperties>
</file>